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15" activeTab="0"/>
  </bookViews>
  <sheets>
    <sheet name="Instructions-Team Set Up" sheetId="1" r:id="rId1"/>
    <sheet name="Position Selector" sheetId="2" r:id="rId2"/>
    <sheet name="Print Out 1" sheetId="3" r:id="rId3"/>
    <sheet name="Print Out 2" sheetId="4" r:id="rId4"/>
    <sheet name="Print Out 3" sheetId="5" r:id="rId5"/>
    <sheet name="Field" sheetId="6" state="hidden" r:id="rId6"/>
  </sheets>
  <definedNames>
    <definedName name="BatOrd">OFFSET('Position Selector'!$C$3,,,20-COUNTBLANK('Position Selector'!$C$3:$C$16),1)</definedName>
    <definedName name="Inn">'Field'!$E$1</definedName>
    <definedName name="Position">'Field'!$O$5:$O$15</definedName>
    <definedName name="Positions">'Field'!$P$6:$P$16</definedName>
    <definedName name="Poslook">OFFSET('Position Selector'!$G$3:$M$16,0,Inn-1,15,7)</definedName>
    <definedName name="Roster">OFFSET('Instructions-Team Set Up'!$J$2,,,COUNTA('Instructions-Team Set Up'!$J$2:$J$15),1)</definedName>
    <definedName name="Roster2">OFFSET('Instructions-Team Set Up'!$J$1,,,COUNTA('Instructions-Team Set Up'!$J$2:$J$16),1)</definedName>
  </definedNames>
  <calcPr fullCalcOnLoad="1"/>
</workbook>
</file>

<file path=xl/sharedStrings.xml><?xml version="1.0" encoding="utf-8"?>
<sst xmlns="http://schemas.openxmlformats.org/spreadsheetml/2006/main" count="197" uniqueCount="72">
  <si>
    <t>Display Name</t>
  </si>
  <si>
    <t>Batting Order</t>
  </si>
  <si>
    <t>Available</t>
  </si>
  <si>
    <t>P</t>
  </si>
  <si>
    <t>ABRV</t>
  </si>
  <si>
    <t>Pitcher</t>
  </si>
  <si>
    <t>Catcher</t>
  </si>
  <si>
    <t>1st Base</t>
  </si>
  <si>
    <t>2nd Base</t>
  </si>
  <si>
    <t>3rd Base</t>
  </si>
  <si>
    <t>Short Stop</t>
  </si>
  <si>
    <t>Left Field</t>
  </si>
  <si>
    <t>Left Center</t>
  </si>
  <si>
    <t>Right Center</t>
  </si>
  <si>
    <t>Right</t>
  </si>
  <si>
    <t>Out</t>
  </si>
  <si>
    <t>C</t>
  </si>
  <si>
    <t>SS</t>
  </si>
  <si>
    <t>LC</t>
  </si>
  <si>
    <t>RC</t>
  </si>
  <si>
    <t>RF</t>
  </si>
  <si>
    <t>LF</t>
  </si>
  <si>
    <t>O</t>
  </si>
  <si>
    <t>-</t>
  </si>
  <si>
    <t>2nd Inn</t>
  </si>
  <si>
    <t>3rd Inn</t>
  </si>
  <si>
    <t>4th Inn</t>
  </si>
  <si>
    <t>5th Inn</t>
  </si>
  <si>
    <t>6th Inn</t>
  </si>
  <si>
    <t>1st Inn</t>
  </si>
  <si>
    <t>Infield</t>
  </si>
  <si>
    <t>Outfield</t>
  </si>
  <si>
    <t xml:space="preserve">      </t>
  </si>
  <si>
    <t>Select Position</t>
  </si>
  <si>
    <t>Position</t>
  </si>
  <si>
    <t>I</t>
  </si>
  <si>
    <t>Total</t>
  </si>
  <si>
    <t>#</t>
  </si>
  <si>
    <t>Comment</t>
  </si>
  <si>
    <t>Team Name</t>
  </si>
  <si>
    <t>Print Time:</t>
  </si>
  <si>
    <t>Name</t>
  </si>
  <si>
    <t>Player</t>
  </si>
  <si>
    <t>Jersey Number</t>
  </si>
  <si>
    <t>Step 1:</t>
  </si>
  <si>
    <t>Step 2:</t>
  </si>
  <si>
    <t>On Position Selector Tab, enter your batting order.  Available players are on the left in the yellow box.</t>
  </si>
  <si>
    <t>If a player will not be at the game, just leave him out of the order.</t>
  </si>
  <si>
    <t>Step 3:</t>
  </si>
  <si>
    <t>Instructions</t>
  </si>
  <si>
    <t>Enter the position for each player for each of the six innings.</t>
  </si>
  <si>
    <t>By selecting the position from the drop down (lowere right), you will highlight above each player who is playing the given position.</t>
  </si>
  <si>
    <t>Enter player names and jersey numbers on this tab as you would like to see them on the print outs. Enter Team Name</t>
  </si>
  <si>
    <t>By selecting the Inning radio button from the green box, you will display the line up for a given inning on the field diagram.</t>
  </si>
  <si>
    <t>By selecting the player from the drop down box in the lower right, you will see where the given player is scheduled to play and for how many innings on the field diagram.  Numbers show up in red.</t>
  </si>
  <si>
    <t>Step 4:</t>
  </si>
  <si>
    <t>Note:</t>
  </si>
  <si>
    <t>I have protected the tabs to prevent formulas from accidentally being erased.  If you need to reformat due to larger team name etc.., just unprotect.  There are no passwords used.</t>
  </si>
  <si>
    <t>Print out any of the print out pages you want.  Print out 1 is good for hanging in the dugout.  Print out 3 is good for cutting up and handing to assistant coaches.  It also has a batting order that can be given to the other team.</t>
  </si>
  <si>
    <t>Phantoms</t>
  </si>
  <si>
    <t xml:space="preserve">Marin </t>
  </si>
  <si>
    <t xml:space="preserve">Kate </t>
  </si>
  <si>
    <t xml:space="preserve">Julia </t>
  </si>
  <si>
    <t xml:space="preserve">Natalia </t>
  </si>
  <si>
    <t xml:space="preserve">Jenna </t>
  </si>
  <si>
    <t xml:space="preserve">Alyssa </t>
  </si>
  <si>
    <t xml:space="preserve">Gianna </t>
  </si>
  <si>
    <t xml:space="preserve">Erin </t>
  </si>
  <si>
    <t xml:space="preserve">Bella </t>
  </si>
  <si>
    <t xml:space="preserve">Siera </t>
  </si>
  <si>
    <t xml:space="preserve">Cassie </t>
  </si>
  <si>
    <t xml:space="preserve">Rachel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</si>
</sst>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 \ \ h:mm\ AM/PM"/>
    <numFmt numFmtId="165" formatCode="m/dd/yy\ \ \ h:mm\ AM/PM"/>
    <numFmt numFmtId="166" formatCode="m/d/yy"/>
  </numFmts>
  <fonts count="52">
    <font>
      <sz val="10"/>
      <name val="Tahoma"/>
      <family val="0"/>
    </font>
    <font>
      <b/>
      <sz val="10"/>
      <name val="Tahoma"/>
      <family val="2"/>
    </font>
    <font>
      <sz val="8"/>
      <name val="Tahoma"/>
      <family val="2"/>
    </font>
    <font>
      <b/>
      <sz val="8"/>
      <name val="Tahoma"/>
      <family val="2"/>
    </font>
    <font>
      <b/>
      <sz val="8"/>
      <color indexed="13"/>
      <name val="Tahoma"/>
      <family val="2"/>
    </font>
    <font>
      <sz val="10"/>
      <color indexed="10"/>
      <name val="Tahoma"/>
      <family val="2"/>
    </font>
    <font>
      <b/>
      <sz val="10"/>
      <color indexed="10"/>
      <name val="Tahoma"/>
      <family val="2"/>
    </font>
    <font>
      <b/>
      <sz val="8"/>
      <color indexed="9"/>
      <name val="Tahoma"/>
      <family val="2"/>
    </font>
    <font>
      <sz val="16"/>
      <name val="Tahoma"/>
      <family val="2"/>
    </font>
    <font>
      <b/>
      <sz val="12"/>
      <name val="Tahoma"/>
      <family val="2"/>
    </font>
    <font>
      <sz val="48"/>
      <name val="Rockwell Extra Bold"/>
      <family val="1"/>
    </font>
    <font>
      <sz val="16"/>
      <name val="KidTruText"/>
      <family val="0"/>
    </font>
    <font>
      <sz val="10"/>
      <name val="KidTruText"/>
      <family val="0"/>
    </font>
    <font>
      <sz val="14"/>
      <name val="Tahoma"/>
      <family val="2"/>
    </font>
    <font>
      <sz val="24"/>
      <name val="Cooper Black"/>
      <family val="1"/>
    </font>
    <font>
      <i/>
      <sz val="36"/>
      <name val="Cooper Black"/>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0"/>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mediumDashed"/>
      <right>
        <color indexed="63"/>
      </right>
      <top>
        <color indexed="63"/>
      </top>
      <bottom>
        <color indexed="63"/>
      </botto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5">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1" fillId="0" borderId="0" xfId="0" applyFont="1" applyAlignment="1" quotePrefix="1">
      <alignment horizontal="center"/>
    </xf>
    <xf numFmtId="0" fontId="0" fillId="33" borderId="0" xfId="0" applyFill="1" applyAlignment="1">
      <alignment horizontal="center"/>
    </xf>
    <xf numFmtId="0" fontId="2" fillId="0" borderId="0" xfId="0" applyFont="1" applyAlignment="1">
      <alignment/>
    </xf>
    <xf numFmtId="0" fontId="4" fillId="34" borderId="10" xfId="0" applyFont="1" applyFill="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0" fillId="35" borderId="0" xfId="0" applyFill="1" applyAlignment="1">
      <alignment horizontal="center"/>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xf>
    <xf numFmtId="0" fontId="5" fillId="0" borderId="0" xfId="0" applyFont="1" applyFill="1" applyAlignment="1">
      <alignment/>
    </xf>
    <xf numFmtId="0" fontId="1" fillId="0" borderId="0" xfId="0" applyFont="1" applyFill="1" applyAlignment="1">
      <alignment horizontal="right"/>
    </xf>
    <xf numFmtId="0" fontId="1" fillId="0" borderId="0" xfId="0" applyFont="1" applyFill="1" applyAlignment="1">
      <alignment horizontal="left"/>
    </xf>
    <xf numFmtId="0" fontId="0" fillId="0" borderId="0" xfId="0" applyAlignment="1" applyProtection="1">
      <alignment horizontal="left"/>
      <protection locked="0"/>
    </xf>
    <xf numFmtId="0" fontId="2" fillId="0" borderId="0" xfId="0" applyFont="1" applyFill="1" applyBorder="1" applyAlignment="1" applyProtection="1">
      <alignment horizontal="left"/>
      <protection locked="0"/>
    </xf>
    <xf numFmtId="0" fontId="0" fillId="36" borderId="0" xfId="0" applyFill="1" applyAlignment="1">
      <alignment horizontal="center"/>
    </xf>
    <xf numFmtId="0" fontId="2" fillId="35" borderId="11" xfId="0" applyFont="1" applyFill="1" applyBorder="1" applyAlignment="1" applyProtection="1">
      <alignment horizontal="center"/>
      <protection hidden="1"/>
    </xf>
    <xf numFmtId="0" fontId="2" fillId="35" borderId="12" xfId="0" applyFont="1" applyFill="1" applyBorder="1" applyAlignment="1" applyProtection="1">
      <alignment horizontal="center"/>
      <protection hidden="1"/>
    </xf>
    <xf numFmtId="0" fontId="2" fillId="35" borderId="13" xfId="0" applyFont="1" applyFill="1" applyBorder="1" applyAlignment="1" applyProtection="1">
      <alignment horizontal="center"/>
      <protection hidden="1"/>
    </xf>
    <xf numFmtId="0" fontId="2" fillId="37" borderId="14" xfId="0" applyFont="1" applyFill="1" applyBorder="1" applyAlignment="1" applyProtection="1">
      <alignment horizontal="center"/>
      <protection hidden="1"/>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lignment/>
    </xf>
    <xf numFmtId="0" fontId="2" fillId="37" borderId="18" xfId="0" applyFont="1" applyFill="1" applyBorder="1" applyAlignment="1" applyProtection="1">
      <alignment horizontal="center"/>
      <protection hidden="1"/>
    </xf>
    <xf numFmtId="0" fontId="3" fillId="37" borderId="19" xfId="0" applyFont="1" applyFill="1" applyBorder="1" applyAlignment="1" applyProtection="1">
      <alignment horizontal="center"/>
      <protection hidden="1"/>
    </xf>
    <xf numFmtId="0" fontId="2" fillId="37" borderId="20" xfId="0" applyFont="1" applyFill="1" applyBorder="1" applyAlignment="1" applyProtection="1">
      <alignment horizontal="center"/>
      <protection hidden="1"/>
    </xf>
    <xf numFmtId="0" fontId="2" fillId="37" borderId="21" xfId="0" applyFont="1" applyFill="1" applyBorder="1" applyAlignment="1" applyProtection="1">
      <alignment horizontal="center"/>
      <protection hidden="1"/>
    </xf>
    <xf numFmtId="0" fontId="3" fillId="37" borderId="22" xfId="0" applyFont="1" applyFill="1" applyBorder="1" applyAlignment="1" applyProtection="1">
      <alignment horizontal="center"/>
      <protection hidden="1"/>
    </xf>
    <xf numFmtId="0" fontId="3" fillId="0" borderId="15" xfId="0" applyFont="1" applyFill="1" applyBorder="1" applyAlignment="1" applyProtection="1">
      <alignment horizontal="center"/>
      <protection locked="0"/>
    </xf>
    <xf numFmtId="0" fontId="3" fillId="0" borderId="16"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4" xfId="0" applyFont="1" applyBorder="1" applyAlignment="1">
      <alignment/>
    </xf>
    <xf numFmtId="0" fontId="2" fillId="37" borderId="25" xfId="0" applyFont="1" applyFill="1" applyBorder="1" applyAlignment="1" applyProtection="1">
      <alignment horizontal="center"/>
      <protection hidden="1"/>
    </xf>
    <xf numFmtId="0" fontId="2" fillId="37" borderId="26" xfId="0" applyFont="1" applyFill="1" applyBorder="1" applyAlignment="1" applyProtection="1">
      <alignment horizontal="center"/>
      <protection hidden="1"/>
    </xf>
    <xf numFmtId="0" fontId="3" fillId="37" borderId="27" xfId="0" applyFont="1" applyFill="1" applyBorder="1" applyAlignment="1" applyProtection="1">
      <alignment horizontal="center"/>
      <protection hidden="1"/>
    </xf>
    <xf numFmtId="0" fontId="2" fillId="0" borderId="28" xfId="0" applyFont="1" applyBorder="1" applyAlignment="1">
      <alignment/>
    </xf>
    <xf numFmtId="0" fontId="7" fillId="34" borderId="10" xfId="0" applyFont="1" applyFill="1" applyBorder="1" applyAlignment="1">
      <alignment horizontal="center"/>
    </xf>
    <xf numFmtId="0" fontId="3" fillId="38" borderId="10" xfId="0" applyFont="1" applyFill="1" applyBorder="1" applyAlignment="1">
      <alignment horizontal="center"/>
    </xf>
    <xf numFmtId="0" fontId="8" fillId="0" borderId="0" xfId="0" applyFont="1" applyAlignment="1">
      <alignment/>
    </xf>
    <xf numFmtId="0" fontId="10"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1" fillId="0" borderId="0" xfId="0" applyFont="1" applyAlignment="1">
      <alignment/>
    </xf>
    <xf numFmtId="0" fontId="8" fillId="0" borderId="10" xfId="0" applyFont="1" applyBorder="1" applyAlignment="1">
      <alignment horizontal="center"/>
    </xf>
    <xf numFmtId="0" fontId="2" fillId="0" borderId="27"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22" xfId="0" applyFont="1" applyBorder="1" applyAlignment="1" applyProtection="1">
      <alignment horizontal="left"/>
      <protection locked="0"/>
    </xf>
    <xf numFmtId="0" fontId="3" fillId="39" borderId="29" xfId="0" applyFont="1" applyFill="1" applyBorder="1" applyAlignment="1">
      <alignment horizontal="center"/>
    </xf>
    <xf numFmtId="0" fontId="3" fillId="39" borderId="30" xfId="0" applyFont="1" applyFill="1" applyBorder="1" applyAlignment="1">
      <alignment horizontal="center"/>
    </xf>
    <xf numFmtId="0" fontId="7" fillId="34" borderId="10" xfId="0" applyFont="1" applyFill="1" applyBorder="1" applyAlignment="1" applyProtection="1">
      <alignment horizontal="center"/>
      <protection hidden="1"/>
    </xf>
    <xf numFmtId="0" fontId="0" fillId="0" borderId="0" xfId="0" applyAlignment="1" applyProtection="1">
      <alignment/>
      <protection hidden="1"/>
    </xf>
    <xf numFmtId="0" fontId="3" fillId="0" borderId="23" xfId="0" applyFont="1" applyFill="1" applyBorder="1" applyAlignment="1" applyProtection="1">
      <alignment horizontal="center"/>
      <protection hidden="1"/>
    </xf>
    <xf numFmtId="0" fontId="2" fillId="0" borderId="23" xfId="0" applyFont="1" applyBorder="1" applyAlignment="1" applyProtection="1">
      <alignment horizontal="center"/>
      <protection hidden="1"/>
    </xf>
    <xf numFmtId="0" fontId="3" fillId="0" borderId="15" xfId="0" applyFont="1" applyFill="1" applyBorder="1" applyAlignment="1" applyProtection="1">
      <alignment horizontal="center"/>
      <protection hidden="1"/>
    </xf>
    <xf numFmtId="0" fontId="2" fillId="0" borderId="15" xfId="0" applyFont="1" applyBorder="1" applyAlignment="1" applyProtection="1">
      <alignment horizontal="center"/>
      <protection hidden="1"/>
    </xf>
    <xf numFmtId="0" fontId="3" fillId="0" borderId="16" xfId="0" applyFont="1" applyFill="1" applyBorder="1" applyAlignment="1" applyProtection="1">
      <alignment horizontal="center"/>
      <protection hidden="1"/>
    </xf>
    <xf numFmtId="0" fontId="2" fillId="0" borderId="16" xfId="0" applyFont="1" applyBorder="1" applyAlignment="1" applyProtection="1">
      <alignment horizontal="center"/>
      <protection hidden="1"/>
    </xf>
    <xf numFmtId="166" fontId="2" fillId="0" borderId="0" xfId="0" applyNumberFormat="1" applyFont="1" applyAlignment="1" applyProtection="1">
      <alignment/>
      <protection hidden="1"/>
    </xf>
    <xf numFmtId="0" fontId="1" fillId="0" borderId="0" xfId="0" applyFont="1" applyAlignment="1">
      <alignment horizontal="right"/>
    </xf>
    <xf numFmtId="0" fontId="0" fillId="0" borderId="0" xfId="0" applyAlignment="1">
      <alignment wrapText="1"/>
    </xf>
    <xf numFmtId="0" fontId="2" fillId="35" borderId="26" xfId="0" applyFont="1" applyFill="1" applyBorder="1" applyAlignment="1" applyProtection="1">
      <alignment horizontal="center"/>
      <protection locked="0"/>
    </xf>
    <xf numFmtId="0" fontId="2" fillId="35" borderId="21" xfId="0" applyFont="1" applyFill="1" applyBorder="1" applyAlignment="1" applyProtection="1">
      <alignment horizontal="center"/>
      <protection locked="0"/>
    </xf>
    <xf numFmtId="0" fontId="9" fillId="0" borderId="0" xfId="0" applyFont="1" applyFill="1" applyBorder="1" applyAlignment="1">
      <alignment horizontal="center"/>
    </xf>
    <xf numFmtId="0" fontId="0" fillId="0" borderId="31" xfId="0" applyBorder="1" applyAlignment="1">
      <alignment/>
    </xf>
    <xf numFmtId="0" fontId="13" fillId="0" borderId="26" xfId="0" applyFont="1" applyBorder="1" applyAlignment="1" applyProtection="1">
      <alignment horizontal="right" vertical="center"/>
      <protection hidden="1"/>
    </xf>
    <xf numFmtId="0" fontId="13" fillId="0" borderId="14" xfId="0" applyFont="1" applyBorder="1" applyAlignment="1" applyProtection="1">
      <alignment horizontal="center" vertical="center"/>
      <protection hidden="1"/>
    </xf>
    <xf numFmtId="0" fontId="9" fillId="0" borderId="14" xfId="0" applyFont="1" applyBorder="1" applyAlignment="1" applyProtection="1">
      <alignment horizontal="center" vertical="center"/>
      <protection hidden="1"/>
    </xf>
    <xf numFmtId="0" fontId="13" fillId="0" borderId="14" xfId="0" applyFont="1" applyBorder="1" applyAlignment="1" applyProtection="1">
      <alignment horizontal="left" vertical="center"/>
      <protection hidden="1"/>
    </xf>
    <xf numFmtId="0" fontId="13" fillId="0" borderId="14" xfId="0" applyFont="1" applyBorder="1" applyAlignment="1" applyProtection="1">
      <alignment horizontal="right" vertical="center"/>
      <protection hidden="1"/>
    </xf>
    <xf numFmtId="0" fontId="14" fillId="0" borderId="0" xfId="0" applyFont="1" applyAlignment="1" applyProtection="1">
      <alignment/>
      <protection hidden="1"/>
    </xf>
    <xf numFmtId="0" fontId="14" fillId="0" borderId="32" xfId="0" applyFont="1" applyBorder="1" applyAlignment="1" applyProtection="1">
      <alignment/>
      <protection hidden="1"/>
    </xf>
    <xf numFmtId="0" fontId="10" fillId="0" borderId="0" xfId="0" applyFont="1" applyAlignment="1" applyProtection="1">
      <alignment horizontal="center"/>
      <protection hidden="1"/>
    </xf>
    <xf numFmtId="0" fontId="0" fillId="0" borderId="0" xfId="0" applyFont="1" applyAlignment="1" applyProtection="1">
      <alignment horizontal="right"/>
      <protection hidden="1"/>
    </xf>
    <xf numFmtId="0" fontId="0" fillId="0" borderId="32" xfId="0" applyBorder="1" applyAlignment="1" applyProtection="1">
      <alignment/>
      <protection hidden="1"/>
    </xf>
    <xf numFmtId="0" fontId="9" fillId="0" borderId="0" xfId="0" applyFont="1" applyBorder="1" applyAlignment="1" applyProtection="1">
      <alignment horizontal="center" vertical="top"/>
      <protection hidden="1"/>
    </xf>
    <xf numFmtId="22" fontId="9" fillId="0" borderId="0" xfId="0" applyNumberFormat="1" applyFont="1" applyFill="1" applyBorder="1" applyAlignment="1" applyProtection="1">
      <alignment horizontal="center" vertical="top"/>
      <protection hidden="1"/>
    </xf>
    <xf numFmtId="0" fontId="0" fillId="0" borderId="0" xfId="0" applyBorder="1" applyAlignment="1" applyProtection="1">
      <alignment/>
      <protection hidden="1"/>
    </xf>
    <xf numFmtId="0" fontId="0" fillId="0" borderId="0" xfId="0" applyBorder="1" applyAlignment="1" applyProtection="1">
      <alignment horizontal="center"/>
      <protection hidden="1"/>
    </xf>
    <xf numFmtId="0" fontId="0" fillId="0" borderId="0" xfId="0" applyAlignment="1" applyProtection="1">
      <alignment horizontal="center"/>
      <protection hidden="1"/>
    </xf>
    <xf numFmtId="0" fontId="8" fillId="0" borderId="0" xfId="0" applyFont="1" applyAlignment="1" applyProtection="1">
      <alignment horizontal="center"/>
      <protection hidden="1"/>
    </xf>
    <xf numFmtId="0" fontId="9" fillId="0" borderId="14" xfId="0" applyFont="1" applyBorder="1" applyAlignment="1" applyProtection="1">
      <alignment horizontal="center" wrapText="1"/>
      <protection hidden="1"/>
    </xf>
    <xf numFmtId="0" fontId="8" fillId="0" borderId="14" xfId="0" applyFont="1" applyBorder="1" applyAlignment="1" applyProtection="1">
      <alignment horizontal="center" wrapText="1"/>
      <protection hidden="1"/>
    </xf>
    <xf numFmtId="0" fontId="0" fillId="35" borderId="10" xfId="0" applyFill="1" applyBorder="1" applyAlignment="1" applyProtection="1" quotePrefix="1">
      <alignment horizontal="center"/>
      <protection locked="0"/>
    </xf>
    <xf numFmtId="0" fontId="3" fillId="0" borderId="0" xfId="0" applyFont="1" applyAlignment="1">
      <alignment horizontal="center"/>
    </xf>
    <xf numFmtId="0" fontId="0" fillId="0" borderId="0" xfId="0" applyAlignment="1">
      <alignment horizontal="left" wrapText="1"/>
    </xf>
    <xf numFmtId="0" fontId="15" fillId="0" borderId="33" xfId="0" applyFont="1" applyBorder="1" applyAlignment="1">
      <alignment horizontal="center"/>
    </xf>
    <xf numFmtId="0" fontId="14" fillId="0" borderId="0" xfId="0" applyFont="1" applyAlignment="1" applyProtection="1">
      <alignment horizontal="center"/>
      <protection hidden="1"/>
    </xf>
    <xf numFmtId="165" fontId="2" fillId="0" borderId="24" xfId="0" applyNumberFormat="1" applyFont="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
    <dxf>
      <fill>
        <patternFill patternType="none">
          <bgColor indexed="65"/>
        </patternFill>
      </fill>
      <border>
        <left style="thin"/>
        <right style="thin"/>
        <top style="thin"/>
        <bottom style="thin"/>
      </border>
    </dxf>
    <dxf>
      <fill>
        <patternFill patternType="solid">
          <bgColor indexed="22"/>
        </patternFill>
      </fill>
      <border>
        <left style="thin"/>
        <right style="thin"/>
        <top style="thin"/>
        <bottom style="thin"/>
      </border>
    </dxf>
    <dxf>
      <font>
        <b/>
        <i val="0"/>
        <color indexed="10"/>
      </font>
      <fill>
        <patternFill>
          <bgColor indexed="13"/>
        </patternFill>
      </fill>
    </dxf>
    <dxf>
      <fill>
        <patternFill>
          <bgColor indexed="10"/>
        </patternFill>
      </fill>
    </dxf>
    <dxf/>
    <dxf>
      <font>
        <b/>
        <i val="0"/>
        <color indexed="10"/>
      </font>
      <fill>
        <patternFill>
          <bgColor indexed="13"/>
        </patternFill>
      </fill>
    </dxf>
    <dxf>
      <fill>
        <patternFill>
          <bgColor indexed="10"/>
        </patternFill>
      </fill>
    </dxf>
    <dxf>
      <fill>
        <patternFill>
          <bgColor indexed="22"/>
        </patternFill>
      </fill>
    </dxf>
    <dxf>
      <font>
        <b/>
        <i val="0"/>
        <color rgb="FFFF0000"/>
      </font>
      <fill>
        <patternFill>
          <bgColor rgb="FFFFFF00"/>
        </patternFill>
      </fill>
      <border/>
    </dxf>
    <dxf>
      <fill>
        <patternFill patternType="solid">
          <bgColor rgb="FFC0C0C0"/>
        </patternFill>
      </fill>
      <border>
        <left style="thin">
          <color rgb="FF000000"/>
        </left>
        <right style="thin">
          <color rgb="FF000000"/>
        </right>
        <top style="thin"/>
        <bottom style="thin">
          <color rgb="FF000000"/>
        </bottom>
      </border>
    </dxf>
    <dxf>
      <fill>
        <patternFill patternType="none">
          <bgColor indexed="65"/>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1</xdr:row>
      <xdr:rowOff>95250</xdr:rowOff>
    </xdr:from>
    <xdr:to>
      <xdr:col>12</xdr:col>
      <xdr:colOff>476250</xdr:colOff>
      <xdr:row>1</xdr:row>
      <xdr:rowOff>95250</xdr:rowOff>
    </xdr:to>
    <xdr:sp>
      <xdr:nvSpPr>
        <xdr:cNvPr id="1" name="Line 2"/>
        <xdr:cNvSpPr>
          <a:spLocks/>
        </xdr:cNvSpPr>
      </xdr:nvSpPr>
      <xdr:spPr>
        <a:xfrm flipH="1">
          <a:off x="4591050" y="2381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12</xdr:col>
      <xdr:colOff>28575</xdr:colOff>
      <xdr:row>2</xdr:row>
      <xdr:rowOff>57150</xdr:rowOff>
    </xdr:from>
    <xdr:to>
      <xdr:col>13</xdr:col>
      <xdr:colOff>28575</xdr:colOff>
      <xdr:row>16</xdr:row>
      <xdr:rowOff>104775</xdr:rowOff>
    </xdr:to>
    <xdr:sp>
      <xdr:nvSpPr>
        <xdr:cNvPr id="2" name="Line 4"/>
        <xdr:cNvSpPr>
          <a:spLocks/>
        </xdr:cNvSpPr>
      </xdr:nvSpPr>
      <xdr:spPr>
        <a:xfrm flipH="1">
          <a:off x="4476750" y="361950"/>
          <a:ext cx="609600" cy="2324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16</xdr:row>
      <xdr:rowOff>85725</xdr:rowOff>
    </xdr:from>
    <xdr:to>
      <xdr:col>2</xdr:col>
      <xdr:colOff>800100</xdr:colOff>
      <xdr:row>22</xdr:row>
      <xdr:rowOff>95250</xdr:rowOff>
    </xdr:to>
    <xdr:grpSp>
      <xdr:nvGrpSpPr>
        <xdr:cNvPr id="1" name="Group 20"/>
        <xdr:cNvGrpSpPr>
          <a:grpSpLocks/>
        </xdr:cNvGrpSpPr>
      </xdr:nvGrpSpPr>
      <xdr:grpSpPr>
        <a:xfrm>
          <a:off x="228600" y="2276475"/>
          <a:ext cx="771525" cy="981075"/>
          <a:chOff x="609" y="48"/>
          <a:chExt cx="93" cy="103"/>
        </a:xfrm>
        <a:solidFill>
          <a:srgbClr val="FFFFFF"/>
        </a:solidFill>
      </xdr:grpSpPr>
      <xdr:grpSp>
        <xdr:nvGrpSpPr>
          <xdr:cNvPr id="2" name="Group 19"/>
          <xdr:cNvGrpSpPr>
            <a:grpSpLocks/>
          </xdr:cNvGrpSpPr>
        </xdr:nvGrpSpPr>
        <xdr:grpSpPr>
          <a:xfrm>
            <a:off x="609" y="48"/>
            <a:ext cx="93" cy="103"/>
            <a:chOff x="609" y="48"/>
            <a:chExt cx="93" cy="103"/>
          </a:xfrm>
          <a:solidFill>
            <a:srgbClr val="FFFFFF"/>
          </a:solidFill>
        </xdr:grpSpPr>
        <xdr:sp>
          <xdr:nvSpPr>
            <xdr:cNvPr id="3" name="Rectangle 17"/>
            <xdr:cNvSpPr>
              <a:spLocks/>
            </xdr:cNvSpPr>
          </xdr:nvSpPr>
          <xdr:spPr>
            <a:xfrm>
              <a:off x="609" y="48"/>
              <a:ext cx="93" cy="103"/>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4" name="Text Box 18"/>
            <xdr:cNvSpPr txBox="1">
              <a:spLocks noChangeArrowheads="1"/>
            </xdr:cNvSpPr>
          </xdr:nvSpPr>
          <xdr:spPr>
            <a:xfrm>
              <a:off x="618" y="52"/>
              <a:ext cx="77" cy="22"/>
            </a:xfrm>
            <a:prstGeom prst="rect">
              <a:avLst/>
            </a:prstGeom>
            <a:solidFill>
              <a:srgbClr val="99CC00"/>
            </a:solidFill>
            <a:ln w="9525" cmpd="sng">
              <a:noFill/>
            </a:ln>
          </xdr:spPr>
          <xdr:txBody>
            <a:bodyPr vertOverflow="clip" wrap="square" lIns="27432" tIns="22860" rIns="27432" bIns="0"/>
            <a:p>
              <a:pPr algn="ctr">
                <a:defRPr/>
              </a:pPr>
              <a:r>
                <a:rPr lang="en-US" cap="none" sz="1000" b="1" i="0" u="none" baseline="0">
                  <a:solidFill>
                    <a:srgbClr val="000000"/>
                  </a:solidFill>
                  <a:latin typeface="Tahoma"/>
                  <a:ea typeface="Tahoma"/>
                  <a:cs typeface="Tahoma"/>
                </a:rPr>
                <a:t>Inning</a:t>
              </a:r>
            </a:p>
          </xdr:txBody>
        </xdr:sp>
      </xdr:grpSp>
      <xdr:grpSp>
        <xdr:nvGrpSpPr>
          <xdr:cNvPr id="5" name="Group 16"/>
          <xdr:cNvGrpSpPr>
            <a:grpSpLocks/>
          </xdr:cNvGrpSpPr>
        </xdr:nvGrpSpPr>
        <xdr:grpSpPr>
          <a:xfrm>
            <a:off x="621" y="76"/>
            <a:ext cx="75" cy="69"/>
            <a:chOff x="702" y="26"/>
            <a:chExt cx="75" cy="69"/>
          </a:xfrm>
          <a:solidFill>
            <a:srgbClr val="FFFFFF"/>
          </a:solidFill>
        </xdr:grpSpPr>
      </xdr:grpSp>
    </xdr:grpSp>
    <xdr:clientData fLocksWithSheet="0"/>
  </xdr:twoCellAnchor>
  <xdr:twoCellAnchor editAs="oneCell">
    <xdr:from>
      <xdr:col>5</xdr:col>
      <xdr:colOff>266700</xdr:colOff>
      <xdr:row>16</xdr:row>
      <xdr:rowOff>19050</xdr:rowOff>
    </xdr:from>
    <xdr:to>
      <xdr:col>11</xdr:col>
      <xdr:colOff>152400</xdr:colOff>
      <xdr:row>35</xdr:row>
      <xdr:rowOff>0</xdr:rowOff>
    </xdr:to>
    <xdr:pic>
      <xdr:nvPicPr>
        <xdr:cNvPr id="12" name="Picture 25" descr="baseball Diamond"/>
        <xdr:cNvPicPr preferRelativeResize="1">
          <a:picLocks noChangeAspect="1"/>
        </xdr:cNvPicPr>
      </xdr:nvPicPr>
      <xdr:blipFill>
        <a:blip r:embed="rId1"/>
        <a:stretch>
          <a:fillRect/>
        </a:stretch>
      </xdr:blipFill>
      <xdr:spPr>
        <a:xfrm>
          <a:off x="1638300" y="2209800"/>
          <a:ext cx="3095625" cy="3057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30"/>
  <sheetViews>
    <sheetView tabSelected="1" zoomScalePageLayoutView="0" workbookViewId="0" topLeftCell="J1">
      <pane ySplit="1" topLeftCell="A2" activePane="bottomLeft" state="frozen"/>
      <selection pane="topLeft" activeCell="A1" sqref="A1"/>
      <selection pane="bottomLeft" activeCell="J14" sqref="J14"/>
    </sheetView>
  </sheetViews>
  <sheetFormatPr defaultColWidth="9.140625" defaultRowHeight="12.75"/>
  <cols>
    <col min="1" max="2" width="3.00390625" style="0" hidden="1" customWidth="1"/>
    <col min="3" max="3" width="2.00390625" style="0" hidden="1" customWidth="1"/>
    <col min="4" max="9" width="2.28125" style="2" hidden="1" customWidth="1"/>
    <col min="10" max="11" width="13.28125" style="0" bestFit="1" customWidth="1"/>
    <col min="12" max="12" width="40.140625" style="0" customWidth="1"/>
    <col min="18" max="18" width="13.00390625" style="0" customWidth="1"/>
    <col min="19" max="19" width="18.57421875" style="0" customWidth="1"/>
  </cols>
  <sheetData>
    <row r="1" spans="4:15" s="6" customFormat="1" ht="11.25" thickBot="1">
      <c r="D1" s="9"/>
      <c r="E1" s="9"/>
      <c r="F1" s="9"/>
      <c r="G1" s="9"/>
      <c r="H1" s="9"/>
      <c r="I1" s="9"/>
      <c r="J1" s="54" t="s">
        <v>0</v>
      </c>
      <c r="K1" s="54" t="s">
        <v>43</v>
      </c>
      <c r="L1" s="55" t="s">
        <v>38</v>
      </c>
      <c r="N1" s="90" t="s">
        <v>49</v>
      </c>
      <c r="O1" s="90"/>
    </row>
    <row r="2" spans="1:19" ht="12.75" customHeight="1">
      <c r="A2">
        <v>1</v>
      </c>
      <c r="B2">
        <f>IF(ISERROR(VLOOKUP(J2,'Position Selector'!$F$3:$F$16,1,FALSE)),A2,"")</f>
      </c>
      <c r="C2">
        <f>IF(B2="","",RANK(B2,$B$2:$B$15,1))</f>
      </c>
      <c r="D2" s="21">
        <f>IF(ISERROR(VLOOKUP('Position Selector'!G3,Field!$P$6:$Q$15,2,FALSE)),"",VLOOKUP('Position Selector'!G3,Field!$P$6:$Q$15,2,FALSE))</f>
      </c>
      <c r="E2" s="21" t="str">
        <f>IF(ISERROR(VLOOKUP('Position Selector'!H3,Field!$P$6:$Q$15,2,FALSE)),"",VLOOKUP('Position Selector'!H3,Field!$P$6:$Q$15,2,FALSE))</f>
        <v>I</v>
      </c>
      <c r="F2" s="21" t="str">
        <f>IF(ISERROR(VLOOKUP('Position Selector'!I3,Field!$P$6:$Q$15,2,FALSE)),"",VLOOKUP('Position Selector'!I3,Field!$P$6:$Q$15,2,FALSE))</f>
        <v>O</v>
      </c>
      <c r="G2" s="21" t="str">
        <f>IF(ISERROR(VLOOKUP('Position Selector'!J3,Field!$P$6:$Q$15,2,FALSE)),"",VLOOKUP('Position Selector'!J3,Field!$P$6:$Q$15,2,FALSE))</f>
        <v>O</v>
      </c>
      <c r="H2" s="21" t="str">
        <f>IF(ISERROR(VLOOKUP('Position Selector'!K3,Field!$P$6:$Q$15,2,FALSE)),"",VLOOKUP('Position Selector'!K3,Field!$P$6:$Q$15,2,FALSE))</f>
        <v>I</v>
      </c>
      <c r="I2" s="21" t="str">
        <f>IF(ISERROR(VLOOKUP('Position Selector'!L3,Field!$P$6:$Q$15,2,FALSE)),"",VLOOKUP('Position Selector'!L3,Field!$P$6:$Q$15,2,FALSE))</f>
        <v>I</v>
      </c>
      <c r="J2" s="67" t="s">
        <v>60</v>
      </c>
      <c r="K2" s="67"/>
      <c r="L2" s="51"/>
      <c r="N2" s="65" t="s">
        <v>44</v>
      </c>
      <c r="O2" s="91" t="s">
        <v>52</v>
      </c>
      <c r="P2" s="91"/>
      <c r="Q2" s="91"/>
      <c r="R2" s="91"/>
      <c r="S2" s="91"/>
    </row>
    <row r="3" spans="1:19" ht="12.75">
      <c r="A3">
        <v>2</v>
      </c>
      <c r="B3">
        <f>IF(ISERROR(VLOOKUP(J3,'Position Selector'!$F$3:$F$16,1,FALSE)),A3,"")</f>
      </c>
      <c r="C3">
        <f aca="true" t="shared" si="0" ref="C3:C15">IF(B3="","",RANK(B3,$B$2:$B$15,1))</f>
      </c>
      <c r="D3" s="21">
        <f>IF(ISERROR(VLOOKUP('Position Selector'!G4,Field!$P$6:$Q$15,2,FALSE)),"",VLOOKUP('Position Selector'!G4,Field!$P$6:$Q$15,2,FALSE))</f>
      </c>
      <c r="E3" s="21" t="str">
        <f>IF(ISERROR(VLOOKUP('Position Selector'!H4,Field!$P$6:$Q$15,2,FALSE)),"",VLOOKUP('Position Selector'!H4,Field!$P$6:$Q$15,2,FALSE))</f>
        <v>I</v>
      </c>
      <c r="F3" s="21" t="str">
        <f>IF(ISERROR(VLOOKUP('Position Selector'!I4,Field!$P$6:$Q$15,2,FALSE)),"",VLOOKUP('Position Selector'!I4,Field!$P$6:$Q$15,2,FALSE))</f>
        <v>O</v>
      </c>
      <c r="G3" s="21" t="str">
        <f>IF(ISERROR(VLOOKUP('Position Selector'!J4,Field!$P$6:$Q$15,2,FALSE)),"",VLOOKUP('Position Selector'!J4,Field!$P$6:$Q$15,2,FALSE))</f>
        <v>O</v>
      </c>
      <c r="H3" s="21" t="str">
        <f>IF(ISERROR(VLOOKUP('Position Selector'!K4,Field!$P$6:$Q$15,2,FALSE)),"",VLOOKUP('Position Selector'!K4,Field!$P$6:$Q$15,2,FALSE))</f>
        <v>I</v>
      </c>
      <c r="I3" s="21" t="str">
        <f>IF(ISERROR(VLOOKUP('Position Selector'!L4,Field!$P$6:$Q$15,2,FALSE)),"",VLOOKUP('Position Selector'!L4,Field!$P$6:$Q$15,2,FALSE))</f>
        <v>I</v>
      </c>
      <c r="J3" s="67" t="s">
        <v>61</v>
      </c>
      <c r="K3" s="67"/>
      <c r="L3" s="52"/>
      <c r="O3" s="91"/>
      <c r="P3" s="91"/>
      <c r="Q3" s="91"/>
      <c r="R3" s="91"/>
      <c r="S3" s="91"/>
    </row>
    <row r="4" spans="1:12" ht="12.75">
      <c r="A4">
        <v>3</v>
      </c>
      <c r="B4">
        <f>IF(ISERROR(VLOOKUP(J4,'Position Selector'!$F$3:$F$16,1,FALSE)),A4,"")</f>
      </c>
      <c r="C4">
        <f t="shared" si="0"/>
      </c>
      <c r="D4" s="21" t="str">
        <f>IF(ISERROR(VLOOKUP('Position Selector'!G5,Field!$P$6:$Q$15,2,FALSE)),"",VLOOKUP('Position Selector'!G5,Field!$P$6:$Q$15,2,FALSE))</f>
        <v>I</v>
      </c>
      <c r="E4" s="21">
        <f>IF(ISERROR(VLOOKUP('Position Selector'!H5,Field!$P$6:$Q$15,2,FALSE)),"",VLOOKUP('Position Selector'!H5,Field!$P$6:$Q$15,2,FALSE))</f>
      </c>
      <c r="F4" s="21" t="str">
        <f>IF(ISERROR(VLOOKUP('Position Selector'!I5,Field!$P$6:$Q$15,2,FALSE)),"",VLOOKUP('Position Selector'!I5,Field!$P$6:$Q$15,2,FALSE))</f>
        <v>O</v>
      </c>
      <c r="G4" s="21" t="str">
        <f>IF(ISERROR(VLOOKUP('Position Selector'!J5,Field!$P$6:$Q$15,2,FALSE)),"",VLOOKUP('Position Selector'!J5,Field!$P$6:$Q$15,2,FALSE))</f>
        <v>O</v>
      </c>
      <c r="H4" s="21" t="str">
        <f>IF(ISERROR(VLOOKUP('Position Selector'!K5,Field!$P$6:$Q$15,2,FALSE)),"",VLOOKUP('Position Selector'!K5,Field!$P$6:$Q$15,2,FALSE))</f>
        <v>I</v>
      </c>
      <c r="I4" s="21" t="str">
        <f>IF(ISERROR(VLOOKUP('Position Selector'!L5,Field!$P$6:$Q$15,2,FALSE)),"",VLOOKUP('Position Selector'!L5,Field!$P$6:$Q$15,2,FALSE))</f>
        <v>I</v>
      </c>
      <c r="J4" s="67" t="s">
        <v>62</v>
      </c>
      <c r="K4" s="67"/>
      <c r="L4" s="52"/>
    </row>
    <row r="5" spans="1:19" ht="12.75">
      <c r="A5">
        <v>4</v>
      </c>
      <c r="B5">
        <f>IF(ISERROR(VLOOKUP(J5,'Position Selector'!$F$3:$F$16,1,FALSE)),A5,"")</f>
      </c>
      <c r="C5">
        <f t="shared" si="0"/>
      </c>
      <c r="D5" s="21" t="str">
        <f>IF(ISERROR(VLOOKUP('Position Selector'!G6,Field!$P$6:$Q$15,2,FALSE)),"",VLOOKUP('Position Selector'!G6,Field!$P$6:$Q$15,2,FALSE))</f>
        <v>I</v>
      </c>
      <c r="E5" s="21">
        <f>IF(ISERROR(VLOOKUP('Position Selector'!H6,Field!$P$6:$Q$15,2,FALSE)),"",VLOOKUP('Position Selector'!H6,Field!$P$6:$Q$15,2,FALSE))</f>
      </c>
      <c r="F5" s="21" t="str">
        <f>IF(ISERROR(VLOOKUP('Position Selector'!I6,Field!$P$6:$Q$15,2,FALSE)),"",VLOOKUP('Position Selector'!I6,Field!$P$6:$Q$15,2,FALSE))</f>
        <v>O</v>
      </c>
      <c r="G5" s="21" t="str">
        <f>IF(ISERROR(VLOOKUP('Position Selector'!J6,Field!$P$6:$Q$15,2,FALSE)),"",VLOOKUP('Position Selector'!J6,Field!$P$6:$Q$15,2,FALSE))</f>
        <v>O</v>
      </c>
      <c r="H5" s="21" t="str">
        <f>IF(ISERROR(VLOOKUP('Position Selector'!K6,Field!$P$6:$Q$15,2,FALSE)),"",VLOOKUP('Position Selector'!K6,Field!$P$6:$Q$15,2,FALSE))</f>
        <v>I</v>
      </c>
      <c r="I5" s="21" t="str">
        <f>IF(ISERROR(VLOOKUP('Position Selector'!L6,Field!$P$6:$Q$15,2,FALSE)),"",VLOOKUP('Position Selector'!L6,Field!$P$6:$Q$15,2,FALSE))</f>
        <v>I</v>
      </c>
      <c r="J5" s="67" t="s">
        <v>63</v>
      </c>
      <c r="K5" s="67"/>
      <c r="L5" s="52"/>
      <c r="N5" s="65" t="s">
        <v>45</v>
      </c>
      <c r="O5" s="91" t="s">
        <v>46</v>
      </c>
      <c r="P5" s="91"/>
      <c r="Q5" s="91"/>
      <c r="R5" s="91"/>
      <c r="S5" s="91"/>
    </row>
    <row r="6" spans="1:19" ht="12.75">
      <c r="A6">
        <v>5</v>
      </c>
      <c r="B6">
        <f>IF(ISERROR(VLOOKUP(J6,'Position Selector'!$F$3:$F$16,1,FALSE)),A6,"")</f>
      </c>
      <c r="C6">
        <f t="shared" si="0"/>
      </c>
      <c r="D6" s="21" t="str">
        <f>IF(ISERROR(VLOOKUP('Position Selector'!G7,Field!$P$6:$Q$15,2,FALSE)),"",VLOOKUP('Position Selector'!G7,Field!$P$6:$Q$15,2,FALSE))</f>
        <v>I</v>
      </c>
      <c r="E6" s="21" t="str">
        <f>IF(ISERROR(VLOOKUP('Position Selector'!H7,Field!$P$6:$Q$15,2,FALSE)),"",VLOOKUP('Position Selector'!H7,Field!$P$6:$Q$15,2,FALSE))</f>
        <v>I</v>
      </c>
      <c r="F6" s="21">
        <f>IF(ISERROR(VLOOKUP('Position Selector'!I7,Field!$P$6:$Q$15,2,FALSE)),"",VLOOKUP('Position Selector'!I7,Field!$P$6:$Q$15,2,FALSE))</f>
      </c>
      <c r="G6" s="21" t="str">
        <f>IF(ISERROR(VLOOKUP('Position Selector'!J7,Field!$P$6:$Q$15,2,FALSE)),"",VLOOKUP('Position Selector'!J7,Field!$P$6:$Q$15,2,FALSE))</f>
        <v>I</v>
      </c>
      <c r="H6" s="21" t="str">
        <f>IF(ISERROR(VLOOKUP('Position Selector'!K7,Field!$P$6:$Q$15,2,FALSE)),"",VLOOKUP('Position Selector'!K7,Field!$P$6:$Q$15,2,FALSE))</f>
        <v>O</v>
      </c>
      <c r="I6" s="21" t="str">
        <f>IF(ISERROR(VLOOKUP('Position Selector'!L7,Field!$P$6:$Q$15,2,FALSE)),"",VLOOKUP('Position Selector'!L7,Field!$P$6:$Q$15,2,FALSE))</f>
        <v>O</v>
      </c>
      <c r="J6" s="67" t="s">
        <v>64</v>
      </c>
      <c r="K6" s="67"/>
      <c r="L6" s="52"/>
      <c r="O6" s="91"/>
      <c r="P6" s="91"/>
      <c r="Q6" s="91"/>
      <c r="R6" s="91"/>
      <c r="S6" s="91"/>
    </row>
    <row r="7" spans="1:16" ht="12.75">
      <c r="A7">
        <v>6</v>
      </c>
      <c r="B7">
        <f>IF(ISERROR(VLOOKUP(J7,'Position Selector'!$F$3:$F$16,1,FALSE)),A7,"")</f>
      </c>
      <c r="C7">
        <f t="shared" si="0"/>
      </c>
      <c r="D7" s="21" t="str">
        <f>IF(ISERROR(VLOOKUP('Position Selector'!G8,Field!$P$6:$Q$15,2,FALSE)),"",VLOOKUP('Position Selector'!G8,Field!$P$6:$Q$15,2,FALSE))</f>
        <v>I</v>
      </c>
      <c r="E7" s="21" t="str">
        <f>IF(ISERROR(VLOOKUP('Position Selector'!H8,Field!$P$6:$Q$15,2,FALSE)),"",VLOOKUP('Position Selector'!H8,Field!$P$6:$Q$15,2,FALSE))</f>
        <v>I</v>
      </c>
      <c r="F7" s="21">
        <f>IF(ISERROR(VLOOKUP('Position Selector'!I8,Field!$P$6:$Q$15,2,FALSE)),"",VLOOKUP('Position Selector'!I8,Field!$P$6:$Q$15,2,FALSE))</f>
      </c>
      <c r="G7" s="21" t="str">
        <f>IF(ISERROR(VLOOKUP('Position Selector'!J8,Field!$P$6:$Q$15,2,FALSE)),"",VLOOKUP('Position Selector'!J8,Field!$P$6:$Q$15,2,FALSE))</f>
        <v>I</v>
      </c>
      <c r="H7" s="21" t="str">
        <f>IF(ISERROR(VLOOKUP('Position Selector'!K8,Field!$P$6:$Q$15,2,FALSE)),"",VLOOKUP('Position Selector'!K8,Field!$P$6:$Q$15,2,FALSE))</f>
        <v>O</v>
      </c>
      <c r="I7" s="21" t="str">
        <f>IF(ISERROR(VLOOKUP('Position Selector'!L8,Field!$P$6:$Q$15,2,FALSE)),"",VLOOKUP('Position Selector'!L8,Field!$P$6:$Q$15,2,FALSE))</f>
        <v>O</v>
      </c>
      <c r="J7" s="67" t="s">
        <v>65</v>
      </c>
      <c r="K7" s="67"/>
      <c r="L7" s="52"/>
      <c r="P7" s="65"/>
    </row>
    <row r="8" spans="1:19" ht="12.75" customHeight="1">
      <c r="A8">
        <v>7</v>
      </c>
      <c r="B8">
        <f>IF(ISERROR(VLOOKUP(J8,'Position Selector'!$F$3:$F$16,1,FALSE)),A8,"")</f>
      </c>
      <c r="C8">
        <f t="shared" si="0"/>
      </c>
      <c r="D8" s="21" t="str">
        <f>IF(ISERROR(VLOOKUP('Position Selector'!G9,Field!$P$6:$Q$15,2,FALSE)),"",VLOOKUP('Position Selector'!G9,Field!$P$6:$Q$15,2,FALSE))</f>
        <v>I</v>
      </c>
      <c r="E8" s="21" t="str">
        <f>IF(ISERROR(VLOOKUP('Position Selector'!H9,Field!$P$6:$Q$15,2,FALSE)),"",VLOOKUP('Position Selector'!H9,Field!$P$6:$Q$15,2,FALSE))</f>
        <v>I</v>
      </c>
      <c r="F8" s="21" t="str">
        <f>IF(ISERROR(VLOOKUP('Position Selector'!I9,Field!$P$6:$Q$15,2,FALSE)),"",VLOOKUP('Position Selector'!I9,Field!$P$6:$Q$15,2,FALSE))</f>
        <v>I</v>
      </c>
      <c r="G8" s="21">
        <f>IF(ISERROR(VLOOKUP('Position Selector'!J9,Field!$P$6:$Q$15,2,FALSE)),"",VLOOKUP('Position Selector'!J9,Field!$P$6:$Q$15,2,FALSE))</f>
      </c>
      <c r="H8" s="21" t="str">
        <f>IF(ISERROR(VLOOKUP('Position Selector'!K9,Field!$P$6:$Q$15,2,FALSE)),"",VLOOKUP('Position Selector'!K9,Field!$P$6:$Q$15,2,FALSE))</f>
        <v>O</v>
      </c>
      <c r="I8" s="21" t="str">
        <f>IF(ISERROR(VLOOKUP('Position Selector'!L9,Field!$P$6:$Q$15,2,FALSE)),"",VLOOKUP('Position Selector'!L9,Field!$P$6:$Q$15,2,FALSE))</f>
        <v>O</v>
      </c>
      <c r="J8" s="67" t="s">
        <v>66</v>
      </c>
      <c r="K8" s="67"/>
      <c r="L8" s="52"/>
      <c r="O8" s="91" t="s">
        <v>47</v>
      </c>
      <c r="P8" s="91"/>
      <c r="Q8" s="91"/>
      <c r="R8" s="91"/>
      <c r="S8" s="91"/>
    </row>
    <row r="9" spans="1:19" ht="12.75">
      <c r="A9">
        <v>8</v>
      </c>
      <c r="B9">
        <f>IF(ISERROR(VLOOKUP(J9,'Position Selector'!$F$3:$F$16,1,FALSE)),A9,"")</f>
      </c>
      <c r="C9">
        <f t="shared" si="0"/>
      </c>
      <c r="D9" s="21" t="str">
        <f>IF(ISERROR(VLOOKUP('Position Selector'!G10,Field!$P$6:$Q$15,2,FALSE)),"",VLOOKUP('Position Selector'!G10,Field!$P$6:$Q$15,2,FALSE))</f>
        <v>I</v>
      </c>
      <c r="E9" s="21" t="str">
        <f>IF(ISERROR(VLOOKUP('Position Selector'!H10,Field!$P$6:$Q$15,2,FALSE)),"",VLOOKUP('Position Selector'!H10,Field!$P$6:$Q$15,2,FALSE))</f>
        <v>I</v>
      </c>
      <c r="F9" s="21" t="str">
        <f>IF(ISERROR(VLOOKUP('Position Selector'!I10,Field!$P$6:$Q$15,2,FALSE)),"",VLOOKUP('Position Selector'!I10,Field!$P$6:$Q$15,2,FALSE))</f>
        <v>I</v>
      </c>
      <c r="G9" s="21">
        <f>IF(ISERROR(VLOOKUP('Position Selector'!J10,Field!$P$6:$Q$15,2,FALSE)),"",VLOOKUP('Position Selector'!J10,Field!$P$6:$Q$15,2,FALSE))</f>
      </c>
      <c r="H9" s="21" t="str">
        <f>IF(ISERROR(VLOOKUP('Position Selector'!K10,Field!$P$6:$Q$15,2,FALSE)),"",VLOOKUP('Position Selector'!K10,Field!$P$6:$Q$15,2,FALSE))</f>
        <v>O</v>
      </c>
      <c r="I9" s="21" t="str">
        <f>IF(ISERROR(VLOOKUP('Position Selector'!L10,Field!$P$6:$Q$15,2,FALSE)),"",VLOOKUP('Position Selector'!L10,Field!$P$6:$Q$15,2,FALSE))</f>
        <v>O</v>
      </c>
      <c r="J9" s="67" t="s">
        <v>67</v>
      </c>
      <c r="K9" s="67"/>
      <c r="L9" s="52"/>
      <c r="O9" s="66"/>
      <c r="P9" s="66"/>
      <c r="Q9" s="66"/>
      <c r="R9" s="66"/>
      <c r="S9" s="66"/>
    </row>
    <row r="10" spans="1:19" ht="12.75">
      <c r="A10">
        <v>9</v>
      </c>
      <c r="B10">
        <f>IF(ISERROR(VLOOKUP(J10,'Position Selector'!$F$3:$F$16,1,FALSE)),A10,"")</f>
      </c>
      <c r="C10">
        <f t="shared" si="0"/>
      </c>
      <c r="D10" s="21" t="str">
        <f>IF(ISERROR(VLOOKUP('Position Selector'!G11,Field!$P$6:$Q$15,2,FALSE)),"",VLOOKUP('Position Selector'!G11,Field!$P$6:$Q$15,2,FALSE))</f>
        <v>O</v>
      </c>
      <c r="E10" s="21" t="str">
        <f>IF(ISERROR(VLOOKUP('Position Selector'!H11,Field!$P$6:$Q$15,2,FALSE)),"",VLOOKUP('Position Selector'!H11,Field!$P$6:$Q$15,2,FALSE))</f>
        <v>O</v>
      </c>
      <c r="F10" s="21" t="str">
        <f>IF(ISERROR(VLOOKUP('Position Selector'!I11,Field!$P$6:$Q$15,2,FALSE)),"",VLOOKUP('Position Selector'!I11,Field!$P$6:$Q$15,2,FALSE))</f>
        <v>I</v>
      </c>
      <c r="G10" s="21" t="str">
        <f>IF(ISERROR(VLOOKUP('Position Selector'!J11,Field!$P$6:$Q$15,2,FALSE)),"",VLOOKUP('Position Selector'!J11,Field!$P$6:$Q$15,2,FALSE))</f>
        <v>I</v>
      </c>
      <c r="H10" s="21">
        <f>IF(ISERROR(VLOOKUP('Position Selector'!K11,Field!$P$6:$Q$15,2,FALSE)),"",VLOOKUP('Position Selector'!K11,Field!$P$6:$Q$15,2,FALSE))</f>
      </c>
      <c r="I10" s="21" t="str">
        <f>IF(ISERROR(VLOOKUP('Position Selector'!L11,Field!$P$6:$Q$15,2,FALSE)),"",VLOOKUP('Position Selector'!L11,Field!$P$6:$Q$15,2,FALSE))</f>
        <v>I</v>
      </c>
      <c r="J10" s="67" t="s">
        <v>68</v>
      </c>
      <c r="K10" s="67"/>
      <c r="L10" s="52"/>
      <c r="N10" s="65" t="s">
        <v>48</v>
      </c>
      <c r="O10" s="91" t="s">
        <v>50</v>
      </c>
      <c r="P10" s="91"/>
      <c r="Q10" s="91"/>
      <c r="R10" s="91"/>
      <c r="S10" s="91"/>
    </row>
    <row r="11" spans="1:19" ht="12.75" customHeight="1">
      <c r="A11">
        <v>10</v>
      </c>
      <c r="B11">
        <f>IF(ISERROR(VLOOKUP(J11,'Position Selector'!$F$3:$F$16,1,FALSE)),A11,"")</f>
      </c>
      <c r="C11">
        <f t="shared" si="0"/>
      </c>
      <c r="D11" s="21" t="str">
        <f>IF(ISERROR(VLOOKUP('Position Selector'!G12,Field!$P$6:$Q$15,2,FALSE)),"",VLOOKUP('Position Selector'!G12,Field!$P$6:$Q$15,2,FALSE))</f>
        <v>O</v>
      </c>
      <c r="E11" s="21" t="str">
        <f>IF(ISERROR(VLOOKUP('Position Selector'!H12,Field!$P$6:$Q$15,2,FALSE)),"",VLOOKUP('Position Selector'!H12,Field!$P$6:$Q$15,2,FALSE))</f>
        <v>O</v>
      </c>
      <c r="F11" s="21" t="str">
        <f>IF(ISERROR(VLOOKUP('Position Selector'!I12,Field!$P$6:$Q$15,2,FALSE)),"",VLOOKUP('Position Selector'!I12,Field!$P$6:$Q$15,2,FALSE))</f>
        <v>I</v>
      </c>
      <c r="G11" s="21" t="str">
        <f>IF(ISERROR(VLOOKUP('Position Selector'!J12,Field!$P$6:$Q$15,2,FALSE)),"",VLOOKUP('Position Selector'!J12,Field!$P$6:$Q$15,2,FALSE))</f>
        <v>I</v>
      </c>
      <c r="H11" s="21">
        <f>IF(ISERROR(VLOOKUP('Position Selector'!K12,Field!$P$6:$Q$15,2,FALSE)),"",VLOOKUP('Position Selector'!K12,Field!$P$6:$Q$15,2,FALSE))</f>
      </c>
      <c r="I11" s="21" t="str">
        <f>IF(ISERROR(VLOOKUP('Position Selector'!L12,Field!$P$6:$Q$15,2,FALSE)),"",VLOOKUP('Position Selector'!L12,Field!$P$6:$Q$15,2,FALSE))</f>
        <v>I</v>
      </c>
      <c r="J11" s="67" t="s">
        <v>69</v>
      </c>
      <c r="K11" s="67"/>
      <c r="L11" s="52"/>
      <c r="O11" s="66"/>
      <c r="P11" s="66"/>
      <c r="Q11" s="66"/>
      <c r="R11" s="66"/>
      <c r="S11" s="66"/>
    </row>
    <row r="12" spans="1:19" ht="12.75">
      <c r="A12">
        <v>11</v>
      </c>
      <c r="B12">
        <f>IF(ISERROR(VLOOKUP(J12,'Position Selector'!$F$3:$F$16,1,FALSE)),A12,"")</f>
      </c>
      <c r="C12">
        <f t="shared" si="0"/>
      </c>
      <c r="D12" s="21" t="str">
        <f>IF(ISERROR(VLOOKUP('Position Selector'!G13,Field!$P$6:$Q$15,2,FALSE)),"",VLOOKUP('Position Selector'!G13,Field!$P$6:$Q$15,2,FALSE))</f>
        <v>O</v>
      </c>
      <c r="E12" s="21" t="str">
        <f>IF(ISERROR(VLOOKUP('Position Selector'!H13,Field!$P$6:$Q$15,2,FALSE)),"",VLOOKUP('Position Selector'!H13,Field!$P$6:$Q$15,2,FALSE))</f>
        <v>O</v>
      </c>
      <c r="F12" s="21" t="str">
        <f>IF(ISERROR(VLOOKUP('Position Selector'!I13,Field!$P$6:$Q$15,2,FALSE)),"",VLOOKUP('Position Selector'!I13,Field!$P$6:$Q$15,2,FALSE))</f>
        <v>I</v>
      </c>
      <c r="G12" s="21" t="str">
        <f>IF(ISERROR(VLOOKUP('Position Selector'!J13,Field!$P$6:$Q$15,2,FALSE)),"",VLOOKUP('Position Selector'!J13,Field!$P$6:$Q$15,2,FALSE))</f>
        <v>I</v>
      </c>
      <c r="H12" s="21" t="str">
        <f>IF(ISERROR(VLOOKUP('Position Selector'!K13,Field!$P$6:$Q$15,2,FALSE)),"",VLOOKUP('Position Selector'!K13,Field!$P$6:$Q$15,2,FALSE))</f>
        <v>I</v>
      </c>
      <c r="I12" s="21">
        <f>IF(ISERROR(VLOOKUP('Position Selector'!L13,Field!$P$6:$Q$15,2,FALSE)),"",VLOOKUP('Position Selector'!L13,Field!$P$6:$Q$15,2,FALSE))</f>
      </c>
      <c r="J12" s="67" t="s">
        <v>70</v>
      </c>
      <c r="K12" s="67"/>
      <c r="L12" s="52"/>
      <c r="N12" s="65"/>
      <c r="O12" s="91" t="s">
        <v>53</v>
      </c>
      <c r="P12" s="91"/>
      <c r="Q12" s="91"/>
      <c r="R12" s="91"/>
      <c r="S12" s="91"/>
    </row>
    <row r="13" spans="1:19" ht="12.75">
      <c r="A13">
        <v>12</v>
      </c>
      <c r="B13">
        <f>IF(ISERROR(VLOOKUP(J13,'Position Selector'!$F$3:$F$16,1,FALSE)),A13,"")</f>
      </c>
      <c r="C13">
        <f>IF(B13="","",RANK(B13,$B$2:$B$15,1))</f>
      </c>
      <c r="D13" s="21" t="str">
        <f>IF(ISERROR(VLOOKUP('Position Selector'!G14,Field!$P$6:$Q$15,2,FALSE)),"",VLOOKUP('Position Selector'!G14,Field!$P$6:$Q$15,2,FALSE))</f>
        <v>O</v>
      </c>
      <c r="E13" s="21" t="str">
        <f>IF(ISERROR(VLOOKUP('Position Selector'!H14,Field!$P$6:$Q$15,2,FALSE)),"",VLOOKUP('Position Selector'!H14,Field!$P$6:$Q$15,2,FALSE))</f>
        <v>O</v>
      </c>
      <c r="F13" s="21" t="str">
        <f>IF(ISERROR(VLOOKUP('Position Selector'!I14,Field!$P$6:$Q$15,2,FALSE)),"",VLOOKUP('Position Selector'!I14,Field!$P$6:$Q$15,2,FALSE))</f>
        <v>I</v>
      </c>
      <c r="G13" s="21" t="str">
        <f>IF(ISERROR(VLOOKUP('Position Selector'!J14,Field!$P$6:$Q$15,2,FALSE)),"",VLOOKUP('Position Selector'!J14,Field!$P$6:$Q$15,2,FALSE))</f>
        <v>I</v>
      </c>
      <c r="H13" s="21" t="str">
        <f>IF(ISERROR(VLOOKUP('Position Selector'!K14,Field!$P$6:$Q$15,2,FALSE)),"",VLOOKUP('Position Selector'!K14,Field!$P$6:$Q$15,2,FALSE))</f>
        <v>I</v>
      </c>
      <c r="I13" s="21">
        <f>IF(ISERROR(VLOOKUP('Position Selector'!L14,Field!$P$6:$Q$15,2,FALSE)),"",VLOOKUP('Position Selector'!L14,Field!$P$6:$Q$15,2,FALSE))</f>
      </c>
      <c r="J13" s="67" t="s">
        <v>71</v>
      </c>
      <c r="K13" s="67"/>
      <c r="L13" s="52"/>
      <c r="N13" s="65"/>
      <c r="O13" s="91"/>
      <c r="P13" s="91"/>
      <c r="Q13" s="91"/>
      <c r="R13" s="91"/>
      <c r="S13" s="91"/>
    </row>
    <row r="14" spans="1:12" ht="12.75">
      <c r="A14">
        <v>13</v>
      </c>
      <c r="B14">
        <f>IF(ISERROR(VLOOKUP(J14,'Position Selector'!$F$3:$F$16,1,FALSE)),A14,"")</f>
        <v>13</v>
      </c>
      <c r="C14">
        <f t="shared" si="0"/>
        <v>1</v>
      </c>
      <c r="D14" s="21">
        <f>IF(ISERROR(VLOOKUP('Position Selector'!G15,Field!$P$6:$Q$15,2,FALSE)),"",VLOOKUP('Position Selector'!G15,Field!$P$6:$Q$15,2,FALSE))</f>
      </c>
      <c r="E14" s="21">
        <f>IF(ISERROR(VLOOKUP('Position Selector'!H15,Field!$P$6:$Q$15,2,FALSE)),"",VLOOKUP('Position Selector'!H15,Field!$P$6:$Q$15,2,FALSE))</f>
      </c>
      <c r="F14" s="21">
        <f>IF(ISERROR(VLOOKUP('Position Selector'!I15,Field!$P$6:$Q$15,2,FALSE)),"",VLOOKUP('Position Selector'!I15,Field!$P$6:$Q$15,2,FALSE))</f>
      </c>
      <c r="G14" s="21">
        <f>IF(ISERROR(VLOOKUP('Position Selector'!J15,Field!$P$6:$Q$15,2,FALSE)),"",VLOOKUP('Position Selector'!J15,Field!$P$6:$Q$15,2,FALSE))</f>
      </c>
      <c r="H14" s="21">
        <f>IF(ISERROR(VLOOKUP('Position Selector'!K15,Field!$P$6:$Q$15,2,FALSE)),"",VLOOKUP('Position Selector'!K15,Field!$P$6:$Q$15,2,FALSE))</f>
      </c>
      <c r="I14" s="21">
        <f>IF(ISERROR(VLOOKUP('Position Selector'!L15,Field!$P$6:$Q$15,2,FALSE)),"",VLOOKUP('Position Selector'!L15,Field!$P$6:$Q$15,2,FALSE))</f>
      </c>
      <c r="J14" s="67"/>
      <c r="K14" s="67"/>
      <c r="L14" s="52"/>
    </row>
    <row r="15" spans="1:19" ht="13.5" thickBot="1">
      <c r="A15">
        <v>14</v>
      </c>
      <c r="B15">
        <f>IF(ISERROR(VLOOKUP(J15,'Position Selector'!$F$3:$F$16,1,FALSE)),A15,"")</f>
        <v>14</v>
      </c>
      <c r="C15">
        <f t="shared" si="0"/>
        <v>2</v>
      </c>
      <c r="D15" s="21">
        <f>IF(ISERROR(VLOOKUP('Position Selector'!G16,Field!$P$6:$Q$15,2,FALSE)),"",VLOOKUP('Position Selector'!G16,Field!$P$6:$Q$15,2,FALSE))</f>
      </c>
      <c r="E15" s="21">
        <f>IF(ISERROR(VLOOKUP('Position Selector'!H16,Field!$P$6:$Q$15,2,FALSE)),"",VLOOKUP('Position Selector'!H16,Field!$P$6:$Q$15,2,FALSE))</f>
      </c>
      <c r="F15" s="21">
        <f>IF(ISERROR(VLOOKUP('Position Selector'!I16,Field!$P$6:$Q$15,2,FALSE)),"",VLOOKUP('Position Selector'!I16,Field!$P$6:$Q$15,2,FALSE))</f>
      </c>
      <c r="G15" s="21">
        <f>IF(ISERROR(VLOOKUP('Position Selector'!J16,Field!$P$6:$Q$15,2,FALSE)),"",VLOOKUP('Position Selector'!J16,Field!$P$6:$Q$15,2,FALSE))</f>
      </c>
      <c r="H15" s="21">
        <f>IF(ISERROR(VLOOKUP('Position Selector'!K16,Field!$P$6:$Q$15,2,FALSE)),"",VLOOKUP('Position Selector'!K16,Field!$P$6:$Q$15,2,FALSE))</f>
      </c>
      <c r="I15" s="21">
        <f>IF(ISERROR(VLOOKUP('Position Selector'!L16,Field!$P$6:$Q$15,2,FALSE)),"",VLOOKUP('Position Selector'!L16,Field!$P$6:$Q$15,2,FALSE))</f>
      </c>
      <c r="J15" s="68"/>
      <c r="K15" s="68"/>
      <c r="L15" s="53"/>
      <c r="O15" s="91" t="s">
        <v>54</v>
      </c>
      <c r="P15" s="91"/>
      <c r="Q15" s="91"/>
      <c r="R15" s="91"/>
      <c r="S15" s="91"/>
    </row>
    <row r="16" spans="15:19" ht="12.75" customHeight="1">
      <c r="O16" s="91"/>
      <c r="P16" s="91"/>
      <c r="Q16" s="91"/>
      <c r="R16" s="91"/>
      <c r="S16" s="91"/>
    </row>
    <row r="17" spans="12:19" ht="15.75" thickBot="1">
      <c r="L17" s="69" t="s">
        <v>39</v>
      </c>
      <c r="O17" s="91"/>
      <c r="P17" s="91"/>
      <c r="Q17" s="91"/>
      <c r="R17" s="91"/>
      <c r="S17" s="91"/>
    </row>
    <row r="18" ht="13.5" thickBot="1">
      <c r="L18" s="89" t="s">
        <v>59</v>
      </c>
    </row>
    <row r="19" spans="15:19" ht="12.75">
      <c r="O19" s="91" t="s">
        <v>51</v>
      </c>
      <c r="P19" s="91"/>
      <c r="Q19" s="91"/>
      <c r="R19" s="91"/>
      <c r="S19" s="91"/>
    </row>
    <row r="20" spans="15:19" ht="12.75" customHeight="1">
      <c r="O20" s="91"/>
      <c r="P20" s="91"/>
      <c r="Q20" s="91"/>
      <c r="R20" s="91"/>
      <c r="S20" s="91"/>
    </row>
    <row r="21" spans="15:19" ht="12.75">
      <c r="O21" s="66"/>
      <c r="P21" s="66"/>
      <c r="Q21" s="66"/>
      <c r="R21" s="66"/>
      <c r="S21" s="66"/>
    </row>
    <row r="22" spans="14:19" ht="12.75" customHeight="1">
      <c r="N22" s="65" t="s">
        <v>55</v>
      </c>
      <c r="O22" s="91" t="s">
        <v>58</v>
      </c>
      <c r="P22" s="91"/>
      <c r="Q22" s="91"/>
      <c r="R22" s="91"/>
      <c r="S22" s="91"/>
    </row>
    <row r="23" spans="15:19" ht="12.75">
      <c r="O23" s="91"/>
      <c r="P23" s="91"/>
      <c r="Q23" s="91"/>
      <c r="R23" s="91"/>
      <c r="S23" s="91"/>
    </row>
    <row r="24" spans="15:19" ht="12.75">
      <c r="O24" s="91"/>
      <c r="P24" s="91"/>
      <c r="Q24" s="91"/>
      <c r="R24" s="91"/>
      <c r="S24" s="91"/>
    </row>
    <row r="25" spans="15:19" ht="12.75">
      <c r="O25" s="91"/>
      <c r="P25" s="91"/>
      <c r="Q25" s="91"/>
      <c r="R25" s="91"/>
      <c r="S25" s="91"/>
    </row>
    <row r="26" spans="15:19" ht="13.5" thickBot="1">
      <c r="O26" s="70"/>
      <c r="P26" s="70"/>
      <c r="Q26" s="70"/>
      <c r="R26" s="70"/>
      <c r="S26" s="70"/>
    </row>
    <row r="27" ht="12.75" customHeight="1"/>
    <row r="28" spans="14:19" ht="12.75">
      <c r="N28" s="65" t="s">
        <v>56</v>
      </c>
      <c r="O28" s="91" t="s">
        <v>57</v>
      </c>
      <c r="P28" s="91"/>
      <c r="Q28" s="91"/>
      <c r="R28" s="91"/>
      <c r="S28" s="91"/>
    </row>
    <row r="29" spans="15:19" ht="12.75">
      <c r="O29" s="91"/>
      <c r="P29" s="91"/>
      <c r="Q29" s="91"/>
      <c r="R29" s="91"/>
      <c r="S29" s="91"/>
    </row>
    <row r="30" spans="15:19" ht="12.75">
      <c r="O30" s="91"/>
      <c r="P30" s="91"/>
      <c r="Q30" s="91"/>
      <c r="R30" s="91"/>
      <c r="S30" s="91"/>
    </row>
  </sheetData>
  <sheetProtection sheet="1" objects="1" scenarios="1"/>
  <mergeCells count="10">
    <mergeCell ref="N1:O1"/>
    <mergeCell ref="O2:S3"/>
    <mergeCell ref="O5:S6"/>
    <mergeCell ref="O28:S30"/>
    <mergeCell ref="O22:S25"/>
    <mergeCell ref="O19:S20"/>
    <mergeCell ref="O8:S8"/>
    <mergeCell ref="O12:S13"/>
    <mergeCell ref="O10:S10"/>
    <mergeCell ref="O15:S17"/>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2:P18"/>
  <sheetViews>
    <sheetView showGridLines="0" showRowColHeaders="0" zoomScalePageLayoutView="0" workbookViewId="0" topLeftCell="B1">
      <selection activeCell="S20" sqref="S20"/>
    </sheetView>
  </sheetViews>
  <sheetFormatPr defaultColWidth="9.140625" defaultRowHeight="12.75"/>
  <cols>
    <col min="1" max="1" width="3.00390625" style="2" hidden="1" customWidth="1"/>
    <col min="2" max="2" width="3.00390625" style="2" customWidth="1"/>
    <col min="3" max="3" width="12.7109375" style="0" customWidth="1"/>
    <col min="4" max="4" width="1.421875" style="0" customWidth="1"/>
    <col min="5" max="5" width="3.421875" style="0" customWidth="1"/>
    <col min="6" max="6" width="13.7109375" style="0" bestFit="1" customWidth="1"/>
    <col min="7" max="7" width="6.7109375" style="0" bestFit="1" customWidth="1"/>
    <col min="8" max="8" width="7.140625" style="0" bestFit="1" customWidth="1"/>
    <col min="9" max="12" width="6.8515625" style="0" bestFit="1" customWidth="1"/>
    <col min="13" max="13" width="9.140625" style="0" hidden="1" customWidth="1"/>
    <col min="14" max="16" width="7.28125" style="0" customWidth="1"/>
  </cols>
  <sheetData>
    <row r="1" ht="13.5" thickBot="1"/>
    <row r="2" spans="1:16" s="6" customFormat="1" ht="11.25" thickBot="1">
      <c r="A2" s="9"/>
      <c r="B2" s="9"/>
      <c r="C2" s="7" t="s">
        <v>2</v>
      </c>
      <c r="D2" s="8"/>
      <c r="E2" s="8"/>
      <c r="F2" s="43" t="s">
        <v>1</v>
      </c>
      <c r="G2" s="43" t="s">
        <v>29</v>
      </c>
      <c r="H2" s="43" t="s">
        <v>24</v>
      </c>
      <c r="I2" s="43" t="s">
        <v>25</v>
      </c>
      <c r="J2" s="43" t="s">
        <v>26</v>
      </c>
      <c r="K2" s="43" t="s">
        <v>27</v>
      </c>
      <c r="L2" s="43" t="s">
        <v>28</v>
      </c>
      <c r="M2" s="42"/>
      <c r="N2" s="44" t="s">
        <v>30</v>
      </c>
      <c r="O2" s="44" t="s">
        <v>31</v>
      </c>
      <c r="P2" s="44" t="s">
        <v>36</v>
      </c>
    </row>
    <row r="3" spans="1:16" s="6" customFormat="1" ht="10.5">
      <c r="A3" s="9">
        <v>1</v>
      </c>
      <c r="B3" s="9"/>
      <c r="C3" s="22">
        <f>IF(ISERROR(VLOOKUP(A3,'Instructions-Team Set Up'!$C$2:$U$15,8,FALSE)),"",IF(VLOOKUP(A3,'Instructions-Team Set Up'!$C$2:$U$15,8,FALSE)=0,"",VLOOKUP(A3,'Instructions-Team Set Up'!$C$2:$U$15,8,FALSE)))</f>
      </c>
      <c r="D3" s="8"/>
      <c r="E3" s="8">
        <v>1</v>
      </c>
      <c r="F3" s="36" t="s">
        <v>60</v>
      </c>
      <c r="G3" s="37" t="s">
        <v>23</v>
      </c>
      <c r="H3" s="37">
        <v>1</v>
      </c>
      <c r="I3" s="37" t="s">
        <v>20</v>
      </c>
      <c r="J3" s="37" t="s">
        <v>20</v>
      </c>
      <c r="K3" s="37" t="s">
        <v>3</v>
      </c>
      <c r="L3" s="37" t="s">
        <v>3</v>
      </c>
      <c r="M3" s="38" t="str">
        <f>IF(F3="","",F3)</f>
        <v>Marin </v>
      </c>
      <c r="N3" s="39">
        <f>IF(F3="","",COUNTIF('Instructions-Team Set Up'!D2:I2,"I"))</f>
        <v>3</v>
      </c>
      <c r="O3" s="40">
        <f>IF(F3="","",COUNTIF('Instructions-Team Set Up'!D2:I2,"O"))</f>
        <v>2</v>
      </c>
      <c r="P3" s="41">
        <f>IF(F3="","",N3+O3)</f>
        <v>5</v>
      </c>
    </row>
    <row r="4" spans="1:16" s="6" customFormat="1" ht="10.5">
      <c r="A4" s="9">
        <v>2</v>
      </c>
      <c r="B4" s="9"/>
      <c r="C4" s="23">
        <f>IF(ISERROR(VLOOKUP(A4,'Instructions-Team Set Up'!$C$2:$U$15,8,FALSE)),"",IF(VLOOKUP(A4,'Instructions-Team Set Up'!$C$2:$U$15,8,FALSE)=0,"",VLOOKUP(A4,'Instructions-Team Set Up'!$C$2:$U$15,8,FALSE)))</f>
      </c>
      <c r="D4" s="8"/>
      <c r="E4" s="8">
        <v>2</v>
      </c>
      <c r="F4" s="34" t="s">
        <v>61</v>
      </c>
      <c r="G4" s="26" t="s">
        <v>23</v>
      </c>
      <c r="H4" s="26">
        <v>2</v>
      </c>
      <c r="I4" s="26" t="s">
        <v>19</v>
      </c>
      <c r="J4" s="26" t="s">
        <v>19</v>
      </c>
      <c r="K4" s="26">
        <v>1</v>
      </c>
      <c r="L4" s="26">
        <v>1</v>
      </c>
      <c r="M4" s="28" t="str">
        <f aca="true" t="shared" si="0" ref="M4:M16">IF(F4="","",F4)</f>
        <v>Kate </v>
      </c>
      <c r="N4" s="29">
        <f>IF(F4="","",COUNTIF('Instructions-Team Set Up'!D3:I3,"I"))</f>
        <v>3</v>
      </c>
      <c r="O4" s="25">
        <f>IF(F4="","",COUNTIF('Instructions-Team Set Up'!D3:I3,"O"))</f>
        <v>2</v>
      </c>
      <c r="P4" s="30">
        <f aca="true" t="shared" si="1" ref="P4:P16">IF(F4="","",N4+O4)</f>
        <v>5</v>
      </c>
    </row>
    <row r="5" spans="1:16" s="6" customFormat="1" ht="10.5">
      <c r="A5" s="9">
        <v>3</v>
      </c>
      <c r="B5" s="9"/>
      <c r="C5" s="23">
        <f>IF(ISERROR(VLOOKUP(A5,'Instructions-Team Set Up'!$C$2:$U$15,8,FALSE)),"",IF(VLOOKUP(A5,'Instructions-Team Set Up'!$C$2:$U$15,8,FALSE)=0,"",VLOOKUP(A5,'Instructions-Team Set Up'!$C$2:$U$15,8,FALSE)))</f>
      </c>
      <c r="D5" s="8"/>
      <c r="E5" s="8">
        <v>3</v>
      </c>
      <c r="F5" s="34" t="s">
        <v>62</v>
      </c>
      <c r="G5" s="26">
        <v>1</v>
      </c>
      <c r="H5" s="26" t="s">
        <v>23</v>
      </c>
      <c r="I5" s="26" t="s">
        <v>18</v>
      </c>
      <c r="J5" s="26" t="s">
        <v>18</v>
      </c>
      <c r="K5" s="26">
        <v>2</v>
      </c>
      <c r="L5" s="26">
        <v>2</v>
      </c>
      <c r="M5" s="28" t="str">
        <f t="shared" si="0"/>
        <v>Julia </v>
      </c>
      <c r="N5" s="29">
        <f>IF(F5="","",COUNTIF('Instructions-Team Set Up'!D4:I4,"I"))</f>
        <v>3</v>
      </c>
      <c r="O5" s="25">
        <f>IF(F5="","",COUNTIF('Instructions-Team Set Up'!D4:I4,"O"))</f>
        <v>2</v>
      </c>
      <c r="P5" s="30">
        <f t="shared" si="1"/>
        <v>5</v>
      </c>
    </row>
    <row r="6" spans="1:16" s="6" customFormat="1" ht="10.5">
      <c r="A6" s="9">
        <v>4</v>
      </c>
      <c r="B6" s="9"/>
      <c r="C6" s="23">
        <f>IF(ISERROR(VLOOKUP(A6,'Instructions-Team Set Up'!$C$2:$U$15,8,FALSE)),"",IF(VLOOKUP(A6,'Instructions-Team Set Up'!$C$2:$U$15,8,FALSE)=0,"",VLOOKUP(A6,'Instructions-Team Set Up'!$C$2:$U$15,8,FALSE)))</f>
      </c>
      <c r="D6" s="8"/>
      <c r="E6" s="8">
        <v>4</v>
      </c>
      <c r="F6" s="34" t="s">
        <v>63</v>
      </c>
      <c r="G6" s="26">
        <v>2</v>
      </c>
      <c r="H6" s="26" t="s">
        <v>23</v>
      </c>
      <c r="I6" s="26" t="s">
        <v>21</v>
      </c>
      <c r="J6" s="26" t="s">
        <v>21</v>
      </c>
      <c r="K6" s="26">
        <v>3</v>
      </c>
      <c r="L6" s="26">
        <v>3</v>
      </c>
      <c r="M6" s="28" t="str">
        <f t="shared" si="0"/>
        <v>Natalia </v>
      </c>
      <c r="N6" s="29">
        <f>IF(F6="","",COUNTIF('Instructions-Team Set Up'!D5:I5,"I"))</f>
        <v>3</v>
      </c>
      <c r="O6" s="25">
        <f>IF(F6="","",COUNTIF('Instructions-Team Set Up'!D5:I5,"O"))</f>
        <v>2</v>
      </c>
      <c r="P6" s="30">
        <f t="shared" si="1"/>
        <v>5</v>
      </c>
    </row>
    <row r="7" spans="1:16" s="6" customFormat="1" ht="10.5">
      <c r="A7" s="9">
        <v>5</v>
      </c>
      <c r="B7" s="9"/>
      <c r="C7" s="23">
        <f>IF(ISERROR(VLOOKUP(A7,'Instructions-Team Set Up'!$C$2:$U$15,8,FALSE)),"",IF(VLOOKUP(A7,'Instructions-Team Set Up'!$C$2:$U$15,8,FALSE)=0,"",VLOOKUP(A7,'Instructions-Team Set Up'!$C$2:$U$15,8,FALSE)))</f>
      </c>
      <c r="D7" s="8"/>
      <c r="E7" s="8">
        <v>5</v>
      </c>
      <c r="F7" s="34" t="s">
        <v>64</v>
      </c>
      <c r="G7" s="26" t="s">
        <v>3</v>
      </c>
      <c r="H7" s="26" t="s">
        <v>3</v>
      </c>
      <c r="I7" s="26" t="s">
        <v>23</v>
      </c>
      <c r="J7" s="26" t="s">
        <v>17</v>
      </c>
      <c r="K7" s="26" t="s">
        <v>21</v>
      </c>
      <c r="L7" s="26" t="s">
        <v>21</v>
      </c>
      <c r="M7" s="28" t="str">
        <f t="shared" si="0"/>
        <v>Jenna </v>
      </c>
      <c r="N7" s="29">
        <f>IF(F7="","",COUNTIF('Instructions-Team Set Up'!D6:I6,"I"))</f>
        <v>3</v>
      </c>
      <c r="O7" s="25">
        <f>IF(F7="","",COUNTIF('Instructions-Team Set Up'!D6:I6,"O"))</f>
        <v>2</v>
      </c>
      <c r="P7" s="30">
        <f t="shared" si="1"/>
        <v>5</v>
      </c>
    </row>
    <row r="8" spans="1:16" s="6" customFormat="1" ht="10.5">
      <c r="A8" s="9">
        <v>6</v>
      </c>
      <c r="B8" s="9"/>
      <c r="C8" s="23">
        <f>IF(ISERROR(VLOOKUP(A8,'Instructions-Team Set Up'!$C$2:$U$15,8,FALSE)),"",IF(VLOOKUP(A8,'Instructions-Team Set Up'!$C$2:$U$15,8,FALSE)=0,"",VLOOKUP(A8,'Instructions-Team Set Up'!$C$2:$U$15,8,FALSE)))</f>
      </c>
      <c r="D8" s="8"/>
      <c r="E8" s="8">
        <v>6</v>
      </c>
      <c r="F8" s="34" t="s">
        <v>65</v>
      </c>
      <c r="G8" s="26">
        <v>3</v>
      </c>
      <c r="H8" s="26">
        <v>3</v>
      </c>
      <c r="I8" s="26" t="s">
        <v>23</v>
      </c>
      <c r="J8" s="26" t="s">
        <v>16</v>
      </c>
      <c r="K8" s="26" t="s">
        <v>20</v>
      </c>
      <c r="L8" s="26" t="s">
        <v>20</v>
      </c>
      <c r="M8" s="28" t="str">
        <f t="shared" si="0"/>
        <v>Alyssa </v>
      </c>
      <c r="N8" s="29">
        <f>IF(F8="","",COUNTIF('Instructions-Team Set Up'!D7:I7,"I"))</f>
        <v>3</v>
      </c>
      <c r="O8" s="25">
        <f>IF(F8="","",COUNTIF('Instructions-Team Set Up'!D7:I7,"O"))</f>
        <v>2</v>
      </c>
      <c r="P8" s="30">
        <f t="shared" si="1"/>
        <v>5</v>
      </c>
    </row>
    <row r="9" spans="1:16" s="6" customFormat="1" ht="10.5">
      <c r="A9" s="9">
        <v>7</v>
      </c>
      <c r="B9" s="9"/>
      <c r="C9" s="23">
        <f>IF(ISERROR(VLOOKUP(A9,'Instructions-Team Set Up'!$C$2:$U$15,8,FALSE)),"",IF(VLOOKUP(A9,'Instructions-Team Set Up'!$C$2:$U$15,8,FALSE)=0,"",VLOOKUP(A9,'Instructions-Team Set Up'!$C$2:$U$15,8,FALSE)))</f>
      </c>
      <c r="D9" s="8"/>
      <c r="E9" s="8">
        <v>7</v>
      </c>
      <c r="F9" s="34" t="s">
        <v>66</v>
      </c>
      <c r="G9" s="26" t="s">
        <v>17</v>
      </c>
      <c r="H9" s="26" t="s">
        <v>17</v>
      </c>
      <c r="I9" s="26" t="s">
        <v>16</v>
      </c>
      <c r="J9" s="26" t="s">
        <v>23</v>
      </c>
      <c r="K9" s="26" t="s">
        <v>19</v>
      </c>
      <c r="L9" s="26" t="s">
        <v>19</v>
      </c>
      <c r="M9" s="28" t="str">
        <f t="shared" si="0"/>
        <v>Gianna </v>
      </c>
      <c r="N9" s="29">
        <f>IF(F9="","",COUNTIF('Instructions-Team Set Up'!D8:I8,"I"))</f>
        <v>3</v>
      </c>
      <c r="O9" s="25">
        <f>IF(F9="","",COUNTIF('Instructions-Team Set Up'!D8:I8,"O"))</f>
        <v>2</v>
      </c>
      <c r="P9" s="30">
        <f t="shared" si="1"/>
        <v>5</v>
      </c>
    </row>
    <row r="10" spans="1:16" s="6" customFormat="1" ht="10.5">
      <c r="A10" s="9">
        <v>8</v>
      </c>
      <c r="B10" s="9"/>
      <c r="C10" s="23">
        <f>IF(ISERROR(VLOOKUP(A10,'Instructions-Team Set Up'!$C$2:$U$15,8,FALSE)),"",IF(VLOOKUP(A10,'Instructions-Team Set Up'!$C$2:$U$15,8,FALSE)=0,"",VLOOKUP(A10,'Instructions-Team Set Up'!$C$2:$U$15,8,FALSE)))</f>
      </c>
      <c r="D10" s="8"/>
      <c r="E10" s="8">
        <v>8</v>
      </c>
      <c r="F10" s="34" t="s">
        <v>67</v>
      </c>
      <c r="G10" s="26" t="s">
        <v>16</v>
      </c>
      <c r="H10" s="26" t="s">
        <v>16</v>
      </c>
      <c r="I10" s="26" t="s">
        <v>17</v>
      </c>
      <c r="J10" s="26" t="s">
        <v>23</v>
      </c>
      <c r="K10" s="26" t="s">
        <v>18</v>
      </c>
      <c r="L10" s="26" t="s">
        <v>18</v>
      </c>
      <c r="M10" s="28" t="str">
        <f t="shared" si="0"/>
        <v>Erin </v>
      </c>
      <c r="N10" s="29">
        <f>IF(F10="","",COUNTIF('Instructions-Team Set Up'!D9:I9,"I"))</f>
        <v>3</v>
      </c>
      <c r="O10" s="25">
        <f>IF(F10="","",COUNTIF('Instructions-Team Set Up'!D9:I9,"O"))</f>
        <v>2</v>
      </c>
      <c r="P10" s="30">
        <f t="shared" si="1"/>
        <v>5</v>
      </c>
    </row>
    <row r="11" spans="1:16" s="6" customFormat="1" ht="10.5">
      <c r="A11" s="9">
        <v>9</v>
      </c>
      <c r="B11" s="9"/>
      <c r="C11" s="23">
        <f>IF(ISERROR(VLOOKUP(A11,'Instructions-Team Set Up'!$C$2:$U$15,8,FALSE)),"",IF(VLOOKUP(A11,'Instructions-Team Set Up'!$C$2:$U$15,8,FALSE)=0,"",VLOOKUP(A11,'Instructions-Team Set Up'!$C$2:$U$15,8,FALSE)))</f>
      </c>
      <c r="D11" s="8"/>
      <c r="E11" s="8">
        <v>9</v>
      </c>
      <c r="F11" s="34" t="s">
        <v>68</v>
      </c>
      <c r="G11" s="26" t="s">
        <v>21</v>
      </c>
      <c r="H11" s="26" t="s">
        <v>21</v>
      </c>
      <c r="I11" s="26">
        <v>3</v>
      </c>
      <c r="J11" s="26">
        <v>3</v>
      </c>
      <c r="K11" s="26" t="s">
        <v>23</v>
      </c>
      <c r="L11" s="26" t="s">
        <v>16</v>
      </c>
      <c r="M11" s="28" t="str">
        <f t="shared" si="0"/>
        <v>Bella </v>
      </c>
      <c r="N11" s="29">
        <f>IF(F11="","",COUNTIF('Instructions-Team Set Up'!D10:I10,"I"))</f>
        <v>3</v>
      </c>
      <c r="O11" s="25">
        <f>IF(F11="","",COUNTIF('Instructions-Team Set Up'!D10:I10,"O"))</f>
        <v>2</v>
      </c>
      <c r="P11" s="30">
        <f t="shared" si="1"/>
        <v>5</v>
      </c>
    </row>
    <row r="12" spans="1:16" s="6" customFormat="1" ht="10.5">
      <c r="A12" s="9">
        <v>10</v>
      </c>
      <c r="B12" s="9"/>
      <c r="C12" s="23">
        <f>IF(ISERROR(VLOOKUP(A12,'Instructions-Team Set Up'!$C$2:$U$15,8,FALSE)),"",IF(VLOOKUP(A12,'Instructions-Team Set Up'!$C$2:$U$15,8,FALSE)=0,"",VLOOKUP(A12,'Instructions-Team Set Up'!$C$2:$U$15,8,FALSE)))</f>
      </c>
      <c r="D12" s="8"/>
      <c r="E12" s="8">
        <v>10</v>
      </c>
      <c r="F12" s="34" t="s">
        <v>69</v>
      </c>
      <c r="G12" s="26" t="s">
        <v>18</v>
      </c>
      <c r="H12" s="26" t="s">
        <v>18</v>
      </c>
      <c r="I12" s="26" t="s">
        <v>3</v>
      </c>
      <c r="J12" s="26" t="s">
        <v>3</v>
      </c>
      <c r="K12" s="26" t="s">
        <v>23</v>
      </c>
      <c r="L12" s="26" t="s">
        <v>17</v>
      </c>
      <c r="M12" s="28" t="str">
        <f t="shared" si="0"/>
        <v>Siera </v>
      </c>
      <c r="N12" s="29">
        <f>IF(F12="","",COUNTIF('Instructions-Team Set Up'!D11:I11,"I"))</f>
        <v>3</v>
      </c>
      <c r="O12" s="25">
        <f>IF(F12="","",COUNTIF('Instructions-Team Set Up'!D11:I11,"O"))</f>
        <v>2</v>
      </c>
      <c r="P12" s="30">
        <f t="shared" si="1"/>
        <v>5</v>
      </c>
    </row>
    <row r="13" spans="1:16" s="6" customFormat="1" ht="10.5">
      <c r="A13" s="9">
        <v>11</v>
      </c>
      <c r="B13" s="9"/>
      <c r="C13" s="23">
        <f>IF(ISERROR(VLOOKUP(A13,'Instructions-Team Set Up'!$C$2:$U$15,8,FALSE)),"",IF(VLOOKUP(A13,'Instructions-Team Set Up'!$C$2:$U$15,8,FALSE)=0,"",VLOOKUP(A13,'Instructions-Team Set Up'!$C$2:$U$15,8,FALSE)))</f>
      </c>
      <c r="D13" s="8"/>
      <c r="E13" s="8">
        <v>11</v>
      </c>
      <c r="F13" s="34" t="s">
        <v>70</v>
      </c>
      <c r="G13" s="26" t="s">
        <v>19</v>
      </c>
      <c r="H13" s="26" t="s">
        <v>19</v>
      </c>
      <c r="I13" s="26">
        <v>2</v>
      </c>
      <c r="J13" s="26">
        <v>2</v>
      </c>
      <c r="K13" s="26" t="s">
        <v>17</v>
      </c>
      <c r="L13" s="26" t="s">
        <v>23</v>
      </c>
      <c r="M13" s="28" t="str">
        <f t="shared" si="0"/>
        <v>Cassie </v>
      </c>
      <c r="N13" s="29">
        <f>IF(F13="","",COUNTIF('Instructions-Team Set Up'!D12:I12,"I"))</f>
        <v>3</v>
      </c>
      <c r="O13" s="25">
        <f>IF(F13="","",COUNTIF('Instructions-Team Set Up'!D12:I12,"O"))</f>
        <v>2</v>
      </c>
      <c r="P13" s="30">
        <f t="shared" si="1"/>
        <v>5</v>
      </c>
    </row>
    <row r="14" spans="1:16" s="6" customFormat="1" ht="10.5">
      <c r="A14" s="9">
        <v>12</v>
      </c>
      <c r="B14" s="9"/>
      <c r="C14" s="23">
        <f>IF(ISERROR(VLOOKUP(A14,'Instructions-Team Set Up'!$C$2:$U$15,8,FALSE)),"",IF(VLOOKUP(A14,'Instructions-Team Set Up'!$C$2:$U$15,8,FALSE)=0,"",VLOOKUP(A14,'Instructions-Team Set Up'!$C$2:$U$15,8,FALSE)))</f>
      </c>
      <c r="D14" s="8"/>
      <c r="E14" s="8">
        <v>12</v>
      </c>
      <c r="F14" s="34" t="s">
        <v>71</v>
      </c>
      <c r="G14" s="26" t="s">
        <v>20</v>
      </c>
      <c r="H14" s="26" t="s">
        <v>20</v>
      </c>
      <c r="I14" s="26">
        <v>1</v>
      </c>
      <c r="J14" s="26">
        <v>1</v>
      </c>
      <c r="K14" s="26" t="s">
        <v>16</v>
      </c>
      <c r="L14" s="26" t="s">
        <v>23</v>
      </c>
      <c r="M14" s="28" t="str">
        <f t="shared" si="0"/>
        <v>Rachel </v>
      </c>
      <c r="N14" s="29">
        <f>IF(F14="","",COUNTIF('Instructions-Team Set Up'!D13:I13,"I"))</f>
        <v>3</v>
      </c>
      <c r="O14" s="25">
        <f>IF(F14="","",COUNTIF('Instructions-Team Set Up'!D13:I13,"O"))</f>
        <v>2</v>
      </c>
      <c r="P14" s="30">
        <f t="shared" si="1"/>
        <v>5</v>
      </c>
    </row>
    <row r="15" spans="1:16" s="6" customFormat="1" ht="10.5">
      <c r="A15" s="9">
        <v>13</v>
      </c>
      <c r="B15" s="9"/>
      <c r="C15" s="23">
        <f>IF(ISERROR(VLOOKUP(A15,'Instructions-Team Set Up'!$C$2:$U$15,8,FALSE)),"",IF(VLOOKUP(A15,'Instructions-Team Set Up'!$C$2:$U$15,8,FALSE)=0,"",VLOOKUP(A15,'Instructions-Team Set Up'!$C$2:$U$15,8,FALSE)))</f>
      </c>
      <c r="D15" s="8"/>
      <c r="E15" s="8">
        <v>13</v>
      </c>
      <c r="F15" s="34"/>
      <c r="G15" s="26"/>
      <c r="H15" s="26"/>
      <c r="I15" s="26"/>
      <c r="J15" s="26"/>
      <c r="K15" s="26"/>
      <c r="L15" s="26"/>
      <c r="M15" s="28">
        <f t="shared" si="0"/>
      </c>
      <c r="N15" s="29">
        <f>IF(F15="","",COUNTIF('Instructions-Team Set Up'!D14:I14,"I"))</f>
      </c>
      <c r="O15" s="25">
        <f>IF(F15="","",COUNTIF('Instructions-Team Set Up'!D14:I14,"O"))</f>
      </c>
      <c r="P15" s="30">
        <f t="shared" si="1"/>
      </c>
    </row>
    <row r="16" spans="1:16" s="6" customFormat="1" ht="11.25" thickBot="1">
      <c r="A16" s="9">
        <v>14</v>
      </c>
      <c r="B16" s="9"/>
      <c r="C16" s="24">
        <f>IF(ISERROR(VLOOKUP(A16,'Instructions-Team Set Up'!$C$2:$U$15,8,FALSE)),"",IF(VLOOKUP(A16,'Instructions-Team Set Up'!$C$2:$U$15,8,FALSE)=0,"",VLOOKUP(A16,'Instructions-Team Set Up'!$C$2:$U$15,8,FALSE)))</f>
      </c>
      <c r="D16" s="8"/>
      <c r="E16" s="8">
        <v>14</v>
      </c>
      <c r="F16" s="35"/>
      <c r="G16" s="27"/>
      <c r="H16" s="27"/>
      <c r="I16" s="27"/>
      <c r="J16" s="27"/>
      <c r="K16" s="27"/>
      <c r="L16" s="27"/>
      <c r="M16" s="28">
        <f t="shared" si="0"/>
      </c>
      <c r="N16" s="31">
        <f>IF(F16="","",COUNTIF('Instructions-Team Set Up'!D15:I15,"I"))</f>
      </c>
      <c r="O16" s="32">
        <f>IF(F16="","",COUNTIF('Instructions-Team Set Up'!D15:I15,"O"))</f>
      </c>
      <c r="P16" s="33">
        <f t="shared" si="1"/>
      </c>
    </row>
    <row r="17" spans="3:13" ht="12.75">
      <c r="C17" s="2"/>
      <c r="D17" s="2"/>
      <c r="E17" s="2"/>
      <c r="M17" s="19">
        <v>1</v>
      </c>
    </row>
    <row r="18" spans="3:13" ht="12.75">
      <c r="C18" s="2"/>
      <c r="D18" s="2"/>
      <c r="E18" s="2"/>
      <c r="M18" s="20" t="e">
        <f>VLOOKUP(M17,Field!N6:P15,3,FALSE)</f>
        <v>#N/A</v>
      </c>
    </row>
    <row r="24" ht="12.75"/>
    <row r="25" ht="12.75"/>
    <row r="26" ht="12.75"/>
    <row r="27" ht="12.75"/>
    <row r="28" ht="12.75"/>
    <row r="29" ht="12.75"/>
    <row r="30" ht="12.75"/>
    <row r="31" ht="12.75"/>
    <row r="32" ht="12.75"/>
    <row r="33" ht="12.75"/>
    <row r="34" ht="12.75"/>
    <row r="35" ht="12.75"/>
  </sheetData>
  <sheetProtection sheet="1" objects="1" scenarios="1"/>
  <conditionalFormatting sqref="G3:L16">
    <cfRule type="cellIs" priority="1" dxfId="7" operator="equal" stopIfTrue="1">
      <formula>"-"</formula>
    </cfRule>
    <cfRule type="expression" priority="2" dxfId="3" stopIfTrue="1">
      <formula>COUNTIF(G$3:G$22,G3)&gt;1</formula>
    </cfRule>
    <cfRule type="cellIs" priority="3" dxfId="8" operator="equal" stopIfTrue="1">
      <formula>$M$18</formula>
    </cfRule>
  </conditionalFormatting>
  <conditionalFormatting sqref="F3:F16">
    <cfRule type="cellIs" priority="4" dxfId="4" operator="equal" stopIfTrue="1">
      <formula>""""""</formula>
    </cfRule>
    <cfRule type="expression" priority="5" dxfId="3" stopIfTrue="1">
      <formula>COUNTIF($F$3:$F$22,F3)&gt;1</formula>
    </cfRule>
    <cfRule type="expression" priority="6" dxfId="8" stopIfTrue="1">
      <formula>COUNTIF(G3:L3,$M$18)&gt;0</formula>
    </cfRule>
  </conditionalFormatting>
  <dataValidations count="2">
    <dataValidation type="list" allowBlank="1" showInputMessage="1" showErrorMessage="1" sqref="F3:F16">
      <formula1>Roster</formula1>
    </dataValidation>
    <dataValidation type="list" allowBlank="1" showInputMessage="1" showErrorMessage="1" sqref="G3:L16">
      <formula1>Positions</formula1>
    </dataValidation>
  </dataValidations>
  <printOptions/>
  <pageMargins left="0.75" right="0.75" top="1" bottom="1" header="0.5" footer="0.5"/>
  <pageSetup fitToHeight="1" fitToWidth="1" orientation="landscape"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7">
      <selection activeCell="N4" sqref="N4"/>
    </sheetView>
  </sheetViews>
  <sheetFormatPr defaultColWidth="9.140625" defaultRowHeight="12.75"/>
  <cols>
    <col min="1" max="1" width="13.8515625" style="45" bestFit="1" customWidth="1"/>
    <col min="2" max="2" width="9.421875" style="45" bestFit="1" customWidth="1"/>
    <col min="3" max="8" width="12.421875" style="2" customWidth="1"/>
    <col min="9" max="9" width="15.57421875" style="2" bestFit="1" customWidth="1"/>
  </cols>
  <sheetData>
    <row r="1" spans="1:9" ht="45.75" thickBot="1">
      <c r="A1" s="92" t="str">
        <f>+'Instructions-Team Set Up'!L18</f>
        <v>Phantoms</v>
      </c>
      <c r="B1" s="92"/>
      <c r="C1" s="92"/>
      <c r="D1" s="92"/>
      <c r="E1" s="92"/>
      <c r="F1" s="92"/>
      <c r="G1" s="92"/>
      <c r="H1" s="92"/>
      <c r="I1" s="92"/>
    </row>
    <row r="2" spans="1:9" ht="25.5" customHeight="1" thickBot="1" thickTop="1">
      <c r="A2" s="46"/>
      <c r="B2" s="46"/>
      <c r="C2" s="46"/>
      <c r="D2" s="46"/>
      <c r="E2" s="46"/>
      <c r="F2" s="46"/>
      <c r="G2" s="46"/>
      <c r="H2" s="46"/>
      <c r="I2" s="46"/>
    </row>
    <row r="3" spans="1:9" ht="20.25" thickBot="1">
      <c r="A3" s="50" t="s">
        <v>41</v>
      </c>
      <c r="B3" s="50" t="s">
        <v>37</v>
      </c>
      <c r="C3" s="50" t="s">
        <v>29</v>
      </c>
      <c r="D3" s="50" t="s">
        <v>24</v>
      </c>
      <c r="E3" s="50" t="s">
        <v>25</v>
      </c>
      <c r="F3" s="50" t="s">
        <v>26</v>
      </c>
      <c r="G3" s="50" t="s">
        <v>27</v>
      </c>
      <c r="H3" s="50" t="s">
        <v>28</v>
      </c>
      <c r="I3" s="50" t="s">
        <v>41</v>
      </c>
    </row>
    <row r="4" spans="1:9" ht="36" customHeight="1">
      <c r="A4" s="71" t="str">
        <f>IF('Position Selector'!F3="","",'Position Selector'!F3)</f>
        <v>Marin </v>
      </c>
      <c r="B4" s="72">
        <f>IF(A4="","",IF(VLOOKUP(A4,'Instructions-Team Set Up'!$J$2:$K$16,2,FALSE)=0,"",VLOOKUP(A4,'Instructions-Team Set Up'!$J$2:$K$16,2,FALSE)))</f>
      </c>
      <c r="C4" s="73" t="str">
        <f>IF('Position Selector'!G3="","",'Position Selector'!G3)</f>
        <v>-</v>
      </c>
      <c r="D4" s="73">
        <f>IF('Position Selector'!H3="","",'Position Selector'!H3)</f>
        <v>1</v>
      </c>
      <c r="E4" s="73" t="str">
        <f>IF('Position Selector'!I3="","",'Position Selector'!I3)</f>
        <v>RF</v>
      </c>
      <c r="F4" s="73" t="str">
        <f>IF('Position Selector'!J3="","",'Position Selector'!J3)</f>
        <v>RF</v>
      </c>
      <c r="G4" s="73" t="str">
        <f>IF('Position Selector'!K3="","",'Position Selector'!K3)</f>
        <v>P</v>
      </c>
      <c r="H4" s="73" t="str">
        <f>IF('Position Selector'!L3="","",'Position Selector'!L3)</f>
        <v>P</v>
      </c>
      <c r="I4" s="74" t="str">
        <f>IF('Position Selector'!F3="","",'Position Selector'!F3)</f>
        <v>Marin </v>
      </c>
    </row>
    <row r="5" spans="1:9" ht="36" customHeight="1">
      <c r="A5" s="75" t="str">
        <f>IF('Position Selector'!F4="","",'Position Selector'!F4)</f>
        <v>Kate </v>
      </c>
      <c r="B5" s="72">
        <f>IF(A5="","",IF(VLOOKUP(A5,'Instructions-Team Set Up'!$J$2:$K$16,2,FALSE)=0,"",VLOOKUP(A5,'Instructions-Team Set Up'!$J$2:$K$16,2,FALSE)))</f>
      </c>
      <c r="C5" s="73" t="str">
        <f>IF('Position Selector'!G4="","",'Position Selector'!G4)</f>
        <v>-</v>
      </c>
      <c r="D5" s="73">
        <f>IF('Position Selector'!H4="","",'Position Selector'!H4)</f>
        <v>2</v>
      </c>
      <c r="E5" s="73" t="str">
        <f>IF('Position Selector'!I4="","",'Position Selector'!I4)</f>
        <v>RC</v>
      </c>
      <c r="F5" s="73" t="str">
        <f>IF('Position Selector'!J4="","",'Position Selector'!J4)</f>
        <v>RC</v>
      </c>
      <c r="G5" s="73">
        <f>IF('Position Selector'!K4="","",'Position Selector'!K4)</f>
        <v>1</v>
      </c>
      <c r="H5" s="73">
        <f>IF('Position Selector'!L4="","",'Position Selector'!L4)</f>
        <v>1</v>
      </c>
      <c r="I5" s="74" t="str">
        <f>IF('Position Selector'!F4="","",'Position Selector'!F4)</f>
        <v>Kate </v>
      </c>
    </row>
    <row r="6" spans="1:9" ht="36" customHeight="1">
      <c r="A6" s="75" t="str">
        <f>IF('Position Selector'!F5="","",'Position Selector'!F5)</f>
        <v>Julia </v>
      </c>
      <c r="B6" s="72">
        <f>IF(A6="","",IF(VLOOKUP(A6,'Instructions-Team Set Up'!$J$2:$K$16,2,FALSE)=0,"",VLOOKUP(A6,'Instructions-Team Set Up'!$J$2:$K$16,2,FALSE)))</f>
      </c>
      <c r="C6" s="73">
        <f>IF('Position Selector'!G5="","",'Position Selector'!G5)</f>
        <v>1</v>
      </c>
      <c r="D6" s="73" t="str">
        <f>IF('Position Selector'!H5="","",'Position Selector'!H5)</f>
        <v>-</v>
      </c>
      <c r="E6" s="73" t="str">
        <f>IF('Position Selector'!I5="","",'Position Selector'!I5)</f>
        <v>LC</v>
      </c>
      <c r="F6" s="73" t="str">
        <f>IF('Position Selector'!J5="","",'Position Selector'!J5)</f>
        <v>LC</v>
      </c>
      <c r="G6" s="73">
        <f>IF('Position Selector'!K5="","",'Position Selector'!K5)</f>
        <v>2</v>
      </c>
      <c r="H6" s="73">
        <f>IF('Position Selector'!L5="","",'Position Selector'!L5)</f>
        <v>2</v>
      </c>
      <c r="I6" s="74" t="str">
        <f>IF('Position Selector'!F5="","",'Position Selector'!F5)</f>
        <v>Julia </v>
      </c>
    </row>
    <row r="7" spans="1:9" ht="36" customHeight="1">
      <c r="A7" s="75" t="str">
        <f>IF('Position Selector'!F6="","",'Position Selector'!F6)</f>
        <v>Natalia </v>
      </c>
      <c r="B7" s="72">
        <f>IF(A7="","",IF(VLOOKUP(A7,'Instructions-Team Set Up'!$J$2:$K$16,2,FALSE)=0,"",VLOOKUP(A7,'Instructions-Team Set Up'!$J$2:$K$16,2,FALSE)))</f>
      </c>
      <c r="C7" s="73">
        <f>IF('Position Selector'!G6="","",'Position Selector'!G6)</f>
        <v>2</v>
      </c>
      <c r="D7" s="73" t="str">
        <f>IF('Position Selector'!H6="","",'Position Selector'!H6)</f>
        <v>-</v>
      </c>
      <c r="E7" s="73" t="str">
        <f>IF('Position Selector'!I6="","",'Position Selector'!I6)</f>
        <v>LF</v>
      </c>
      <c r="F7" s="73" t="str">
        <f>IF('Position Selector'!J6="","",'Position Selector'!J6)</f>
        <v>LF</v>
      </c>
      <c r="G7" s="73">
        <f>IF('Position Selector'!K6="","",'Position Selector'!K6)</f>
        <v>3</v>
      </c>
      <c r="H7" s="73">
        <f>IF('Position Selector'!L6="","",'Position Selector'!L6)</f>
        <v>3</v>
      </c>
      <c r="I7" s="74" t="str">
        <f>IF('Position Selector'!F6="","",'Position Selector'!F6)</f>
        <v>Natalia </v>
      </c>
    </row>
    <row r="8" spans="1:9" ht="36" customHeight="1">
      <c r="A8" s="75" t="str">
        <f>IF('Position Selector'!F7="","",'Position Selector'!F7)</f>
        <v>Jenna </v>
      </c>
      <c r="B8" s="72">
        <f>IF(A8="","",IF(VLOOKUP(A8,'Instructions-Team Set Up'!$J$2:$K$16,2,FALSE)=0,"",VLOOKUP(A8,'Instructions-Team Set Up'!$J$2:$K$16,2,FALSE)))</f>
      </c>
      <c r="C8" s="73" t="str">
        <f>IF('Position Selector'!G7="","",'Position Selector'!G7)</f>
        <v>P</v>
      </c>
      <c r="D8" s="73" t="str">
        <f>IF('Position Selector'!H7="","",'Position Selector'!H7)</f>
        <v>P</v>
      </c>
      <c r="E8" s="73" t="str">
        <f>IF('Position Selector'!I7="","",'Position Selector'!I7)</f>
        <v>-</v>
      </c>
      <c r="F8" s="73" t="str">
        <f>IF('Position Selector'!J7="","",'Position Selector'!J7)</f>
        <v>SS</v>
      </c>
      <c r="G8" s="73" t="str">
        <f>IF('Position Selector'!K7="","",'Position Selector'!K7)</f>
        <v>LF</v>
      </c>
      <c r="H8" s="73" t="str">
        <f>IF('Position Selector'!L7="","",'Position Selector'!L7)</f>
        <v>LF</v>
      </c>
      <c r="I8" s="74" t="str">
        <f>IF('Position Selector'!F7="","",'Position Selector'!F7)</f>
        <v>Jenna </v>
      </c>
    </row>
    <row r="9" spans="1:9" ht="36" customHeight="1">
      <c r="A9" s="75" t="str">
        <f>IF('Position Selector'!F8="","",'Position Selector'!F8)</f>
        <v>Alyssa </v>
      </c>
      <c r="B9" s="72">
        <f>IF(A9="","",IF(VLOOKUP(A9,'Instructions-Team Set Up'!$J$2:$K$16,2,FALSE)=0,"",VLOOKUP(A9,'Instructions-Team Set Up'!$J$2:$K$16,2,FALSE)))</f>
      </c>
      <c r="C9" s="73">
        <f>IF('Position Selector'!G8="","",'Position Selector'!G8)</f>
        <v>3</v>
      </c>
      <c r="D9" s="73">
        <f>IF('Position Selector'!H8="","",'Position Selector'!H8)</f>
        <v>3</v>
      </c>
      <c r="E9" s="73" t="str">
        <f>IF('Position Selector'!I8="","",'Position Selector'!I8)</f>
        <v>-</v>
      </c>
      <c r="F9" s="73" t="str">
        <f>IF('Position Selector'!J8="","",'Position Selector'!J8)</f>
        <v>C</v>
      </c>
      <c r="G9" s="73" t="str">
        <f>IF('Position Selector'!K8="","",'Position Selector'!K8)</f>
        <v>RF</v>
      </c>
      <c r="H9" s="73" t="str">
        <f>IF('Position Selector'!L8="","",'Position Selector'!L8)</f>
        <v>RF</v>
      </c>
      <c r="I9" s="74" t="str">
        <f>IF('Position Selector'!F8="","",'Position Selector'!F8)</f>
        <v>Alyssa </v>
      </c>
    </row>
    <row r="10" spans="1:9" ht="36" customHeight="1">
      <c r="A10" s="75" t="str">
        <f>IF('Position Selector'!F9="","",'Position Selector'!F9)</f>
        <v>Gianna </v>
      </c>
      <c r="B10" s="72">
        <f>IF(A10="","",IF(VLOOKUP(A10,'Instructions-Team Set Up'!$J$2:$K$16,2,FALSE)=0,"",VLOOKUP(A10,'Instructions-Team Set Up'!$J$2:$K$16,2,FALSE)))</f>
      </c>
      <c r="C10" s="73" t="str">
        <f>IF('Position Selector'!G9="","",'Position Selector'!G9)</f>
        <v>SS</v>
      </c>
      <c r="D10" s="73" t="str">
        <f>IF('Position Selector'!H9="","",'Position Selector'!H9)</f>
        <v>SS</v>
      </c>
      <c r="E10" s="73" t="str">
        <f>IF('Position Selector'!I9="","",'Position Selector'!I9)</f>
        <v>C</v>
      </c>
      <c r="F10" s="73" t="str">
        <f>IF('Position Selector'!J9="","",'Position Selector'!J9)</f>
        <v>-</v>
      </c>
      <c r="G10" s="73" t="str">
        <f>IF('Position Selector'!K9="","",'Position Selector'!K9)</f>
        <v>RC</v>
      </c>
      <c r="H10" s="73" t="str">
        <f>IF('Position Selector'!L9="","",'Position Selector'!L9)</f>
        <v>RC</v>
      </c>
      <c r="I10" s="74" t="str">
        <f>IF('Position Selector'!F9="","",'Position Selector'!F9)</f>
        <v>Gianna </v>
      </c>
    </row>
    <row r="11" spans="1:9" ht="36" customHeight="1">
      <c r="A11" s="75" t="str">
        <f>IF('Position Selector'!F10="","",'Position Selector'!F10)</f>
        <v>Erin </v>
      </c>
      <c r="B11" s="72">
        <f>IF(A11="","",IF(VLOOKUP(A11,'Instructions-Team Set Up'!$J$2:$K$16,2,FALSE)=0,"",VLOOKUP(A11,'Instructions-Team Set Up'!$J$2:$K$16,2,FALSE)))</f>
      </c>
      <c r="C11" s="73" t="str">
        <f>IF('Position Selector'!G10="","",'Position Selector'!G10)</f>
        <v>C</v>
      </c>
      <c r="D11" s="73" t="str">
        <f>IF('Position Selector'!H10="","",'Position Selector'!H10)</f>
        <v>C</v>
      </c>
      <c r="E11" s="73" t="str">
        <f>IF('Position Selector'!I10="","",'Position Selector'!I10)</f>
        <v>SS</v>
      </c>
      <c r="F11" s="73" t="str">
        <f>IF('Position Selector'!J10="","",'Position Selector'!J10)</f>
        <v>-</v>
      </c>
      <c r="G11" s="73" t="str">
        <f>IF('Position Selector'!K10="","",'Position Selector'!K10)</f>
        <v>LC</v>
      </c>
      <c r="H11" s="73" t="str">
        <f>IF('Position Selector'!L10="","",'Position Selector'!L10)</f>
        <v>LC</v>
      </c>
      <c r="I11" s="74" t="str">
        <f>IF('Position Selector'!F10="","",'Position Selector'!F10)</f>
        <v>Erin </v>
      </c>
    </row>
    <row r="12" spans="1:9" ht="36" customHeight="1">
      <c r="A12" s="75" t="str">
        <f>IF('Position Selector'!F11="","",'Position Selector'!F11)</f>
        <v>Bella </v>
      </c>
      <c r="B12" s="72">
        <f>IF(A12="","",IF(VLOOKUP(A12,'Instructions-Team Set Up'!$J$2:$K$16,2,FALSE)=0,"",VLOOKUP(A12,'Instructions-Team Set Up'!$J$2:$K$16,2,FALSE)))</f>
      </c>
      <c r="C12" s="73" t="str">
        <f>IF('Position Selector'!G11="","",'Position Selector'!G11)</f>
        <v>LF</v>
      </c>
      <c r="D12" s="73" t="str">
        <f>IF('Position Selector'!H11="","",'Position Selector'!H11)</f>
        <v>LF</v>
      </c>
      <c r="E12" s="73">
        <f>IF('Position Selector'!I11="","",'Position Selector'!I11)</f>
        <v>3</v>
      </c>
      <c r="F12" s="73">
        <f>IF('Position Selector'!J11="","",'Position Selector'!J11)</f>
        <v>3</v>
      </c>
      <c r="G12" s="73" t="str">
        <f>IF('Position Selector'!K11="","",'Position Selector'!K11)</f>
        <v>-</v>
      </c>
      <c r="H12" s="73" t="str">
        <f>IF('Position Selector'!L11="","",'Position Selector'!L11)</f>
        <v>C</v>
      </c>
      <c r="I12" s="74" t="str">
        <f>IF('Position Selector'!F11="","",'Position Selector'!F11)</f>
        <v>Bella </v>
      </c>
    </row>
    <row r="13" spans="1:9" ht="36" customHeight="1">
      <c r="A13" s="75" t="str">
        <f>IF('Position Selector'!F12="","",'Position Selector'!F12)</f>
        <v>Siera </v>
      </c>
      <c r="B13" s="72">
        <f>IF(A13="","",IF(VLOOKUP(A13,'Instructions-Team Set Up'!$J$2:$K$16,2,FALSE)=0,"",VLOOKUP(A13,'Instructions-Team Set Up'!$J$2:$K$16,2,FALSE)))</f>
      </c>
      <c r="C13" s="73" t="str">
        <f>IF('Position Selector'!G12="","",'Position Selector'!G12)</f>
        <v>LC</v>
      </c>
      <c r="D13" s="73" t="str">
        <f>IF('Position Selector'!H12="","",'Position Selector'!H12)</f>
        <v>LC</v>
      </c>
      <c r="E13" s="73" t="str">
        <f>IF('Position Selector'!I12="","",'Position Selector'!I12)</f>
        <v>P</v>
      </c>
      <c r="F13" s="73" t="str">
        <f>IF('Position Selector'!J12="","",'Position Selector'!J12)</f>
        <v>P</v>
      </c>
      <c r="G13" s="73" t="str">
        <f>IF('Position Selector'!K12="","",'Position Selector'!K12)</f>
        <v>-</v>
      </c>
      <c r="H13" s="73" t="str">
        <f>IF('Position Selector'!L12="","",'Position Selector'!L12)</f>
        <v>SS</v>
      </c>
      <c r="I13" s="74" t="str">
        <f>IF('Position Selector'!F12="","",'Position Selector'!F12)</f>
        <v>Siera </v>
      </c>
    </row>
    <row r="14" spans="1:9" ht="36" customHeight="1">
      <c r="A14" s="75" t="str">
        <f>IF('Position Selector'!F13="","",'Position Selector'!F13)</f>
        <v>Cassie </v>
      </c>
      <c r="B14" s="72">
        <f>IF(A14="","",IF(VLOOKUP(A14,'Instructions-Team Set Up'!$J$2:$K$16,2,FALSE)=0,"",VLOOKUP(A14,'Instructions-Team Set Up'!$J$2:$K$16,2,FALSE)))</f>
      </c>
      <c r="C14" s="73" t="str">
        <f>IF('Position Selector'!G13="","",'Position Selector'!G13)</f>
        <v>RC</v>
      </c>
      <c r="D14" s="73" t="str">
        <f>IF('Position Selector'!H13="","",'Position Selector'!H13)</f>
        <v>RC</v>
      </c>
      <c r="E14" s="73">
        <f>IF('Position Selector'!I13="","",'Position Selector'!I13)</f>
        <v>2</v>
      </c>
      <c r="F14" s="73">
        <f>IF('Position Selector'!J13="","",'Position Selector'!J13)</f>
        <v>2</v>
      </c>
      <c r="G14" s="73" t="str">
        <f>IF('Position Selector'!K13="","",'Position Selector'!K13)</f>
        <v>SS</v>
      </c>
      <c r="H14" s="73" t="str">
        <f>IF('Position Selector'!L13="","",'Position Selector'!L13)</f>
        <v>-</v>
      </c>
      <c r="I14" s="74" t="str">
        <f>IF('Position Selector'!F13="","",'Position Selector'!F13)</f>
        <v>Cassie </v>
      </c>
    </row>
    <row r="15" spans="1:9" ht="36" customHeight="1">
      <c r="A15" s="75" t="str">
        <f>IF('Position Selector'!F14="","",'Position Selector'!F14)</f>
        <v>Rachel </v>
      </c>
      <c r="B15" s="72">
        <f>IF(A15="","",IF(VLOOKUP(A15,'Instructions-Team Set Up'!$J$2:$K$16,2,FALSE)=0,"",VLOOKUP(A15,'Instructions-Team Set Up'!$J$2:$K$16,2,FALSE)))</f>
      </c>
      <c r="C15" s="73" t="str">
        <f>IF('Position Selector'!G14="","",'Position Selector'!G14)</f>
        <v>RF</v>
      </c>
      <c r="D15" s="73" t="str">
        <f>IF('Position Selector'!H14="","",'Position Selector'!H14)</f>
        <v>RF</v>
      </c>
      <c r="E15" s="73">
        <f>IF('Position Selector'!I14="","",'Position Selector'!I14)</f>
        <v>1</v>
      </c>
      <c r="F15" s="73">
        <f>IF('Position Selector'!J14="","",'Position Selector'!J14)</f>
        <v>1</v>
      </c>
      <c r="G15" s="73" t="str">
        <f>IF('Position Selector'!K14="","",'Position Selector'!K14)</f>
        <v>C</v>
      </c>
      <c r="H15" s="73" t="str">
        <f>IF('Position Selector'!L14="","",'Position Selector'!L14)</f>
        <v>-</v>
      </c>
      <c r="I15" s="74" t="str">
        <f>IF('Position Selector'!F14="","",'Position Selector'!F14)</f>
        <v>Rachel </v>
      </c>
    </row>
    <row r="16" spans="1:9" ht="36" customHeight="1">
      <c r="A16" s="75">
        <f>IF('Position Selector'!F15="","",'Position Selector'!F15)</f>
      </c>
      <c r="B16" s="72">
        <f>IF(A16="","",IF(VLOOKUP(A16,'Instructions-Team Set Up'!$J$2:$K$16,2,FALSE)=0,"",VLOOKUP(A16,'Instructions-Team Set Up'!$J$2:$K$16,2,FALSE)))</f>
      </c>
      <c r="C16" s="73">
        <f>IF('Position Selector'!G15="","",'Position Selector'!G15)</f>
      </c>
      <c r="D16" s="73">
        <f>IF('Position Selector'!H15="","",'Position Selector'!H15)</f>
      </c>
      <c r="E16" s="73">
        <f>IF('Position Selector'!I15="","",'Position Selector'!I15)</f>
      </c>
      <c r="F16" s="73">
        <f>IF('Position Selector'!J15="","",'Position Selector'!J15)</f>
      </c>
      <c r="G16" s="73">
        <f>IF('Position Selector'!K15="","",'Position Selector'!K15)</f>
      </c>
      <c r="H16" s="73">
        <f>IF('Position Selector'!L15="","",'Position Selector'!L15)</f>
      </c>
      <c r="I16" s="74">
        <f>IF('Position Selector'!F15="","",'Position Selector'!F15)</f>
      </c>
    </row>
    <row r="17" spans="1:9" ht="36" customHeight="1">
      <c r="A17" s="75">
        <f>IF('Position Selector'!F16="","",'Position Selector'!F16)</f>
      </c>
      <c r="B17" s="72">
        <f>IF(A17="","",IF(VLOOKUP(A17,'Instructions-Team Set Up'!$J$2:$K$16,2,FALSE)=0,"",VLOOKUP(A17,'Instructions-Team Set Up'!$J$2:$K$16,2,FALSE)))</f>
      </c>
      <c r="C17" s="73">
        <f>IF('Position Selector'!G16="","",'Position Selector'!G16)</f>
      </c>
      <c r="D17" s="73">
        <f>IF('Position Selector'!H16="","",'Position Selector'!H16)</f>
      </c>
      <c r="E17" s="73">
        <f>IF('Position Selector'!I16="","",'Position Selector'!I16)</f>
      </c>
      <c r="F17" s="73">
        <f>IF('Position Selector'!J16="","",'Position Selector'!J16)</f>
      </c>
      <c r="G17" s="73">
        <f>IF('Position Selector'!K16="","",'Position Selector'!K16)</f>
      </c>
      <c r="H17" s="73">
        <f>IF('Position Selector'!L16="","",'Position Selector'!L16)</f>
      </c>
      <c r="I17" s="74">
        <f>IF('Position Selector'!F16="","",'Position Selector'!F16)</f>
      </c>
    </row>
    <row r="18" spans="1:9" ht="12.75">
      <c r="A18" s="47"/>
      <c r="B18" s="47"/>
      <c r="C18" s="48"/>
      <c r="D18" s="48"/>
      <c r="E18" s="48"/>
      <c r="F18" s="48"/>
      <c r="G18" s="48"/>
      <c r="H18" s="48"/>
      <c r="I18" s="48"/>
    </row>
    <row r="19" spans="1:9" ht="12.75">
      <c r="A19" s="47"/>
      <c r="B19" s="47"/>
      <c r="C19" s="48"/>
      <c r="D19" s="48"/>
      <c r="E19" s="48"/>
      <c r="F19" s="48"/>
      <c r="G19" s="48"/>
      <c r="H19" s="48"/>
      <c r="I19" s="48"/>
    </row>
    <row r="20" spans="1:9" ht="12.75">
      <c r="A20" s="47"/>
      <c r="B20" s="47"/>
      <c r="C20" s="48"/>
      <c r="D20" s="48"/>
      <c r="E20" s="48"/>
      <c r="F20" s="48"/>
      <c r="G20" s="48"/>
      <c r="H20" s="48"/>
      <c r="I20" s="48"/>
    </row>
    <row r="21" spans="1:9" ht="12.75">
      <c r="A21" s="47"/>
      <c r="B21" s="47"/>
      <c r="C21" s="48"/>
      <c r="D21" s="48"/>
      <c r="E21" s="48"/>
      <c r="F21" s="48"/>
      <c r="G21" s="48"/>
      <c r="H21" s="48"/>
      <c r="I21" s="48"/>
    </row>
    <row r="22" spans="1:9" ht="12.75">
      <c r="A22" s="47"/>
      <c r="B22" s="47"/>
      <c r="C22" s="48"/>
      <c r="D22" s="48"/>
      <c r="E22" s="48"/>
      <c r="F22" s="48"/>
      <c r="G22" s="48"/>
      <c r="H22" s="48"/>
      <c r="I22" s="48"/>
    </row>
    <row r="23" spans="1:9" ht="12.75">
      <c r="A23" s="47"/>
      <c r="B23" s="47"/>
      <c r="C23" s="48"/>
      <c r="D23" s="48"/>
      <c r="E23" s="48"/>
      <c r="F23" s="48"/>
      <c r="G23" s="48"/>
      <c r="H23" s="48"/>
      <c r="I23" s="48"/>
    </row>
    <row r="24" spans="1:9" ht="20.25">
      <c r="A24" s="49"/>
      <c r="B24" s="49"/>
      <c r="C24" s="48"/>
      <c r="D24" s="48"/>
      <c r="E24" s="48"/>
      <c r="F24" s="48"/>
      <c r="G24" s="48"/>
      <c r="H24" s="48"/>
      <c r="I24" s="48"/>
    </row>
    <row r="25" spans="1:9" ht="20.25">
      <c r="A25" s="49"/>
      <c r="B25" s="49"/>
      <c r="C25" s="48"/>
      <c r="D25" s="48"/>
      <c r="E25" s="48"/>
      <c r="F25" s="48"/>
      <c r="G25" s="48"/>
      <c r="H25" s="48"/>
      <c r="I25" s="48"/>
    </row>
  </sheetData>
  <sheetProtection sheet="1" objects="1" scenarios="1"/>
  <mergeCells count="1">
    <mergeCell ref="A1:I1"/>
  </mergeCells>
  <printOptions horizontalCentered="1"/>
  <pageMargins left="0.25" right="0.38" top="0.39" bottom="0.89" header="0.36" footer="0.5"/>
  <pageSetup fitToHeight="1" fitToWidth="1" horizontalDpi="600" verticalDpi="600" orientation="portrait" scale="91" r:id="rId1"/>
  <headerFooter alignWithMargins="0">
    <oddFooter>&amp;L&amp;D&amp;R&amp;T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23"/>
  <sheetViews>
    <sheetView zoomScale="75" zoomScaleNormal="75" zoomScalePageLayoutView="0" workbookViewId="0" topLeftCell="A1">
      <selection activeCell="A3" sqref="A3:G3"/>
    </sheetView>
  </sheetViews>
  <sheetFormatPr defaultColWidth="9.140625" defaultRowHeight="12.75"/>
  <cols>
    <col min="1" max="3" width="8.28125" style="57" customWidth="1"/>
    <col min="4" max="4" width="17.00390625" style="86" customWidth="1"/>
    <col min="5" max="7" width="8.00390625" style="57" customWidth="1"/>
    <col min="8" max="9" width="3.57421875" style="57" customWidth="1"/>
    <col min="10" max="12" width="8.28125" style="57" customWidth="1"/>
    <col min="13" max="13" width="17.00390625" style="86" customWidth="1"/>
    <col min="14" max="16" width="8.00390625" style="57" customWidth="1"/>
    <col min="17" max="17" width="8.57421875" style="57" customWidth="1"/>
    <col min="18" max="16384" width="9.140625" style="57" customWidth="1"/>
  </cols>
  <sheetData>
    <row r="1" spans="1:16" ht="30">
      <c r="A1" s="93" t="str">
        <f>+'Instructions-Team Set Up'!L18</f>
        <v>Phantoms</v>
      </c>
      <c r="B1" s="93"/>
      <c r="C1" s="93"/>
      <c r="D1" s="93"/>
      <c r="E1" s="93"/>
      <c r="F1" s="93"/>
      <c r="G1" s="93"/>
      <c r="H1" s="76"/>
      <c r="I1" s="77"/>
      <c r="J1" s="93" t="str">
        <f>+A1</f>
        <v>Phantoms</v>
      </c>
      <c r="K1" s="93"/>
      <c r="L1" s="93"/>
      <c r="M1" s="93"/>
      <c r="N1" s="93"/>
      <c r="O1" s="93"/>
      <c r="P1" s="93"/>
    </row>
    <row r="2" spans="2:16" ht="24" customHeight="1">
      <c r="B2" s="78"/>
      <c r="C2" s="78"/>
      <c r="D2" s="78"/>
      <c r="E2" s="79" t="s">
        <v>40</v>
      </c>
      <c r="F2" s="94">
        <f ca="1">NOW()</f>
        <v>42914.42429270833</v>
      </c>
      <c r="G2" s="94"/>
      <c r="I2" s="80"/>
      <c r="K2" s="78"/>
      <c r="L2" s="78"/>
      <c r="M2" s="78"/>
      <c r="N2" s="79" t="s">
        <v>40</v>
      </c>
      <c r="O2" s="94">
        <f ca="1">NOW()</f>
        <v>42914.42429270833</v>
      </c>
      <c r="P2" s="94"/>
    </row>
    <row r="3" spans="1:16" ht="30.75">
      <c r="A3" s="87" t="s">
        <v>29</v>
      </c>
      <c r="B3" s="87" t="s">
        <v>24</v>
      </c>
      <c r="C3" s="87" t="s">
        <v>25</v>
      </c>
      <c r="D3" s="88" t="s">
        <v>42</v>
      </c>
      <c r="E3" s="87" t="s">
        <v>26</v>
      </c>
      <c r="F3" s="87" t="s">
        <v>27</v>
      </c>
      <c r="G3" s="87" t="s">
        <v>28</v>
      </c>
      <c r="I3" s="80"/>
      <c r="J3" s="87" t="str">
        <f>IF(A3="","",A3)</f>
        <v>1st Inn</v>
      </c>
      <c r="K3" s="87" t="str">
        <f>IF(B3="","",B3)</f>
        <v>2nd Inn</v>
      </c>
      <c r="L3" s="87" t="str">
        <f>IF(C3="","",C3)</f>
        <v>3rd Inn</v>
      </c>
      <c r="M3" s="88" t="str">
        <f>IF(D3="","",D3)</f>
        <v>Player</v>
      </c>
      <c r="N3" s="87" t="str">
        <f aca="true" t="shared" si="0" ref="N3:P17">IF(E3="","",E3)</f>
        <v>4th Inn</v>
      </c>
      <c r="O3" s="87" t="str">
        <f t="shared" si="0"/>
        <v>5th Inn</v>
      </c>
      <c r="P3" s="87" t="str">
        <f t="shared" si="0"/>
        <v>6th Inn</v>
      </c>
    </row>
    <row r="4" spans="1:16" ht="36" customHeight="1">
      <c r="A4" s="81" t="str">
        <f>IF('Position Selector'!G3="","",'Position Selector'!G3)</f>
        <v>-</v>
      </c>
      <c r="B4" s="81">
        <f>IF('Position Selector'!H3="","",'Position Selector'!H3)</f>
        <v>1</v>
      </c>
      <c r="C4" s="81" t="str">
        <f>IF('Position Selector'!I3="","",'Position Selector'!I3)</f>
        <v>RF</v>
      </c>
      <c r="D4" s="81" t="str">
        <f>IF('Position Selector'!F3="","",VLOOKUP('Position Selector'!F3,'Instructions-Team Set Up'!J:K,2,FALSE)&amp;" - "&amp;'Position Selector'!F3)</f>
        <v> - Marin </v>
      </c>
      <c r="E4" s="81" t="str">
        <f>IF('Position Selector'!J3="","",'Position Selector'!J3)</f>
        <v>RF</v>
      </c>
      <c r="F4" s="81" t="str">
        <f>IF('Position Selector'!K3="","",'Position Selector'!K3)</f>
        <v>P</v>
      </c>
      <c r="G4" s="81" t="str">
        <f>IF('Position Selector'!L3="","",'Position Selector'!L3)</f>
        <v>P</v>
      </c>
      <c r="I4" s="80"/>
      <c r="J4" s="81" t="str">
        <f aca="true" t="shared" si="1" ref="J4:J17">IF(A4="","",A4)</f>
        <v>-</v>
      </c>
      <c r="K4" s="81">
        <f aca="true" t="shared" si="2" ref="K4:K17">IF(B4="","",B4)</f>
        <v>1</v>
      </c>
      <c r="L4" s="81" t="str">
        <f aca="true" t="shared" si="3" ref="L4:L17">IF(C4="","",C4)</f>
        <v>RF</v>
      </c>
      <c r="M4" s="81" t="str">
        <f aca="true" t="shared" si="4" ref="M4:M17">IF(D4="","",D4)</f>
        <v> - Marin </v>
      </c>
      <c r="N4" s="81" t="str">
        <f t="shared" si="0"/>
        <v>RF</v>
      </c>
      <c r="O4" s="81" t="str">
        <f t="shared" si="0"/>
        <v>P</v>
      </c>
      <c r="P4" s="81" t="str">
        <f t="shared" si="0"/>
        <v>P</v>
      </c>
    </row>
    <row r="5" spans="1:17" ht="36" customHeight="1">
      <c r="A5" s="81" t="str">
        <f>IF('Position Selector'!G4="","",'Position Selector'!G4)</f>
        <v>-</v>
      </c>
      <c r="B5" s="81">
        <f>IF('Position Selector'!H4="","",'Position Selector'!H4)</f>
        <v>2</v>
      </c>
      <c r="C5" s="81" t="str">
        <f>IF('Position Selector'!I4="","",'Position Selector'!I4)</f>
        <v>RC</v>
      </c>
      <c r="D5" s="81" t="str">
        <f>IF('Position Selector'!F4="","",VLOOKUP('Position Selector'!F4,'Instructions-Team Set Up'!J:K,2,FALSE)&amp;" - "&amp;'Position Selector'!F4)</f>
        <v> - Kate </v>
      </c>
      <c r="E5" s="81" t="str">
        <f>IF('Position Selector'!J4="","",'Position Selector'!J4)</f>
        <v>RC</v>
      </c>
      <c r="F5" s="81">
        <f>IF('Position Selector'!K4="","",'Position Selector'!K4)</f>
        <v>1</v>
      </c>
      <c r="G5" s="81">
        <f>IF('Position Selector'!L4="","",'Position Selector'!L4)</f>
        <v>1</v>
      </c>
      <c r="I5" s="80"/>
      <c r="J5" s="81" t="str">
        <f t="shared" si="1"/>
        <v>-</v>
      </c>
      <c r="K5" s="81">
        <f t="shared" si="2"/>
        <v>2</v>
      </c>
      <c r="L5" s="81" t="str">
        <f t="shared" si="3"/>
        <v>RC</v>
      </c>
      <c r="M5" s="81" t="str">
        <f t="shared" si="4"/>
        <v> - Kate </v>
      </c>
      <c r="N5" s="81" t="str">
        <f t="shared" si="0"/>
        <v>RC</v>
      </c>
      <c r="O5" s="81">
        <f t="shared" si="0"/>
        <v>1</v>
      </c>
      <c r="P5" s="81">
        <f t="shared" si="0"/>
        <v>1</v>
      </c>
      <c r="Q5" s="82"/>
    </row>
    <row r="6" spans="1:16" ht="36" customHeight="1">
      <c r="A6" s="81">
        <f>IF('Position Selector'!G5="","",'Position Selector'!G5)</f>
        <v>1</v>
      </c>
      <c r="B6" s="81" t="str">
        <f>IF('Position Selector'!H5="","",'Position Selector'!H5)</f>
        <v>-</v>
      </c>
      <c r="C6" s="81" t="str">
        <f>IF('Position Selector'!I5="","",'Position Selector'!I5)</f>
        <v>LC</v>
      </c>
      <c r="D6" s="81" t="str">
        <f>IF('Position Selector'!F5="","",VLOOKUP('Position Selector'!F5,'Instructions-Team Set Up'!J:K,2,FALSE)&amp;" - "&amp;'Position Selector'!F5)</f>
        <v> - Julia </v>
      </c>
      <c r="E6" s="81" t="str">
        <f>IF('Position Selector'!J5="","",'Position Selector'!J5)</f>
        <v>LC</v>
      </c>
      <c r="F6" s="81">
        <f>IF('Position Selector'!K5="","",'Position Selector'!K5)</f>
        <v>2</v>
      </c>
      <c r="G6" s="81">
        <f>IF('Position Selector'!L5="","",'Position Selector'!L5)</f>
        <v>2</v>
      </c>
      <c r="I6" s="80"/>
      <c r="J6" s="81">
        <f t="shared" si="1"/>
        <v>1</v>
      </c>
      <c r="K6" s="81" t="str">
        <f t="shared" si="2"/>
        <v>-</v>
      </c>
      <c r="L6" s="81" t="str">
        <f t="shared" si="3"/>
        <v>LC</v>
      </c>
      <c r="M6" s="81" t="str">
        <f t="shared" si="4"/>
        <v> - Julia </v>
      </c>
      <c r="N6" s="81" t="str">
        <f t="shared" si="0"/>
        <v>LC</v>
      </c>
      <c r="O6" s="81">
        <f t="shared" si="0"/>
        <v>2</v>
      </c>
      <c r="P6" s="81">
        <f t="shared" si="0"/>
        <v>2</v>
      </c>
    </row>
    <row r="7" spans="1:16" ht="36" customHeight="1">
      <c r="A7" s="81">
        <f>IF('Position Selector'!G6="","",'Position Selector'!G6)</f>
        <v>2</v>
      </c>
      <c r="B7" s="81" t="str">
        <f>IF('Position Selector'!H6="","",'Position Selector'!H6)</f>
        <v>-</v>
      </c>
      <c r="C7" s="81" t="str">
        <f>IF('Position Selector'!I6="","",'Position Selector'!I6)</f>
        <v>LF</v>
      </c>
      <c r="D7" s="81" t="str">
        <f>IF('Position Selector'!F6="","",VLOOKUP('Position Selector'!F6,'Instructions-Team Set Up'!J:K,2,FALSE)&amp;" - "&amp;'Position Selector'!F6)</f>
        <v> - Natalia </v>
      </c>
      <c r="E7" s="81" t="str">
        <f>IF('Position Selector'!J6="","",'Position Selector'!J6)</f>
        <v>LF</v>
      </c>
      <c r="F7" s="81">
        <f>IF('Position Selector'!K6="","",'Position Selector'!K6)</f>
        <v>3</v>
      </c>
      <c r="G7" s="81">
        <f>IF('Position Selector'!L6="","",'Position Selector'!L6)</f>
        <v>3</v>
      </c>
      <c r="I7" s="80"/>
      <c r="J7" s="81">
        <f t="shared" si="1"/>
        <v>2</v>
      </c>
      <c r="K7" s="81" t="str">
        <f t="shared" si="2"/>
        <v>-</v>
      </c>
      <c r="L7" s="81" t="str">
        <f t="shared" si="3"/>
        <v>LF</v>
      </c>
      <c r="M7" s="81" t="str">
        <f t="shared" si="4"/>
        <v> - Natalia </v>
      </c>
      <c r="N7" s="81" t="str">
        <f t="shared" si="0"/>
        <v>LF</v>
      </c>
      <c r="O7" s="81">
        <f t="shared" si="0"/>
        <v>3</v>
      </c>
      <c r="P7" s="81">
        <f t="shared" si="0"/>
        <v>3</v>
      </c>
    </row>
    <row r="8" spans="1:16" ht="36" customHeight="1">
      <c r="A8" s="81" t="str">
        <f>IF('Position Selector'!G7="","",'Position Selector'!G7)</f>
        <v>P</v>
      </c>
      <c r="B8" s="81" t="str">
        <f>IF('Position Selector'!H7="","",'Position Selector'!H7)</f>
        <v>P</v>
      </c>
      <c r="C8" s="81" t="str">
        <f>IF('Position Selector'!I7="","",'Position Selector'!I7)</f>
        <v>-</v>
      </c>
      <c r="D8" s="81" t="str">
        <f>IF('Position Selector'!F7="","",VLOOKUP('Position Selector'!F7,'Instructions-Team Set Up'!J:K,2,FALSE)&amp;" - "&amp;'Position Selector'!F7)</f>
        <v> - Jenna </v>
      </c>
      <c r="E8" s="81" t="str">
        <f>IF('Position Selector'!J7="","",'Position Selector'!J7)</f>
        <v>SS</v>
      </c>
      <c r="F8" s="81" t="str">
        <f>IF('Position Selector'!K7="","",'Position Selector'!K7)</f>
        <v>LF</v>
      </c>
      <c r="G8" s="81" t="str">
        <f>IF('Position Selector'!L7="","",'Position Selector'!L7)</f>
        <v>LF</v>
      </c>
      <c r="I8" s="80"/>
      <c r="J8" s="81" t="str">
        <f t="shared" si="1"/>
        <v>P</v>
      </c>
      <c r="K8" s="81" t="str">
        <f t="shared" si="2"/>
        <v>P</v>
      </c>
      <c r="L8" s="81" t="str">
        <f t="shared" si="3"/>
        <v>-</v>
      </c>
      <c r="M8" s="81" t="str">
        <f t="shared" si="4"/>
        <v> - Jenna </v>
      </c>
      <c r="N8" s="81" t="str">
        <f t="shared" si="0"/>
        <v>SS</v>
      </c>
      <c r="O8" s="81" t="str">
        <f t="shared" si="0"/>
        <v>LF</v>
      </c>
      <c r="P8" s="81" t="str">
        <f t="shared" si="0"/>
        <v>LF</v>
      </c>
    </row>
    <row r="9" spans="1:16" ht="36" customHeight="1">
      <c r="A9" s="81">
        <f>IF('Position Selector'!G8="","",'Position Selector'!G8)</f>
        <v>3</v>
      </c>
      <c r="B9" s="81">
        <f>IF('Position Selector'!H8="","",'Position Selector'!H8)</f>
        <v>3</v>
      </c>
      <c r="C9" s="81" t="str">
        <f>IF('Position Selector'!I8="","",'Position Selector'!I8)</f>
        <v>-</v>
      </c>
      <c r="D9" s="81" t="str">
        <f>IF('Position Selector'!F8="","",VLOOKUP('Position Selector'!F8,'Instructions-Team Set Up'!J:K,2,FALSE)&amp;" - "&amp;'Position Selector'!F8)</f>
        <v> - Alyssa </v>
      </c>
      <c r="E9" s="81" t="str">
        <f>IF('Position Selector'!J8="","",'Position Selector'!J8)</f>
        <v>C</v>
      </c>
      <c r="F9" s="81" t="str">
        <f>IF('Position Selector'!K8="","",'Position Selector'!K8)</f>
        <v>RF</v>
      </c>
      <c r="G9" s="81" t="str">
        <f>IF('Position Selector'!L8="","",'Position Selector'!L8)</f>
        <v>RF</v>
      </c>
      <c r="I9" s="80"/>
      <c r="J9" s="81">
        <f t="shared" si="1"/>
        <v>3</v>
      </c>
      <c r="K9" s="81">
        <f t="shared" si="2"/>
        <v>3</v>
      </c>
      <c r="L9" s="81" t="str">
        <f t="shared" si="3"/>
        <v>-</v>
      </c>
      <c r="M9" s="81" t="str">
        <f t="shared" si="4"/>
        <v> - Alyssa </v>
      </c>
      <c r="N9" s="81" t="str">
        <f t="shared" si="0"/>
        <v>C</v>
      </c>
      <c r="O9" s="81" t="str">
        <f t="shared" si="0"/>
        <v>RF</v>
      </c>
      <c r="P9" s="81" t="str">
        <f t="shared" si="0"/>
        <v>RF</v>
      </c>
    </row>
    <row r="10" spans="1:16" ht="36" customHeight="1">
      <c r="A10" s="81" t="str">
        <f>IF('Position Selector'!G9="","",'Position Selector'!G9)</f>
        <v>SS</v>
      </c>
      <c r="B10" s="81" t="str">
        <f>IF('Position Selector'!H9="","",'Position Selector'!H9)</f>
        <v>SS</v>
      </c>
      <c r="C10" s="81" t="str">
        <f>IF('Position Selector'!I9="","",'Position Selector'!I9)</f>
        <v>C</v>
      </c>
      <c r="D10" s="81" t="str">
        <f>IF('Position Selector'!F9="","",VLOOKUP('Position Selector'!F9,'Instructions-Team Set Up'!J:K,2,FALSE)&amp;" - "&amp;'Position Selector'!F9)</f>
        <v> - Gianna </v>
      </c>
      <c r="E10" s="81" t="str">
        <f>IF('Position Selector'!J9="","",'Position Selector'!J9)</f>
        <v>-</v>
      </c>
      <c r="F10" s="81" t="str">
        <f>IF('Position Selector'!K9="","",'Position Selector'!K9)</f>
        <v>RC</v>
      </c>
      <c r="G10" s="81" t="str">
        <f>IF('Position Selector'!L9="","",'Position Selector'!L9)</f>
        <v>RC</v>
      </c>
      <c r="I10" s="80"/>
      <c r="J10" s="81" t="str">
        <f t="shared" si="1"/>
        <v>SS</v>
      </c>
      <c r="K10" s="81" t="str">
        <f t="shared" si="2"/>
        <v>SS</v>
      </c>
      <c r="L10" s="81" t="str">
        <f t="shared" si="3"/>
        <v>C</v>
      </c>
      <c r="M10" s="81" t="str">
        <f t="shared" si="4"/>
        <v> - Gianna </v>
      </c>
      <c r="N10" s="81" t="str">
        <f t="shared" si="0"/>
        <v>-</v>
      </c>
      <c r="O10" s="81" t="str">
        <f t="shared" si="0"/>
        <v>RC</v>
      </c>
      <c r="P10" s="81" t="str">
        <f t="shared" si="0"/>
        <v>RC</v>
      </c>
    </row>
    <row r="11" spans="1:16" ht="36" customHeight="1">
      <c r="A11" s="81" t="str">
        <f>IF('Position Selector'!G10="","",'Position Selector'!G10)</f>
        <v>C</v>
      </c>
      <c r="B11" s="81" t="str">
        <f>IF('Position Selector'!H10="","",'Position Selector'!H10)</f>
        <v>C</v>
      </c>
      <c r="C11" s="81" t="str">
        <f>IF('Position Selector'!I10="","",'Position Selector'!I10)</f>
        <v>SS</v>
      </c>
      <c r="D11" s="81" t="str">
        <f>IF('Position Selector'!F10="","",VLOOKUP('Position Selector'!F10,'Instructions-Team Set Up'!J:K,2,FALSE)&amp;" - "&amp;'Position Selector'!F10)</f>
        <v> - Erin </v>
      </c>
      <c r="E11" s="81" t="str">
        <f>IF('Position Selector'!J10="","",'Position Selector'!J10)</f>
        <v>-</v>
      </c>
      <c r="F11" s="81" t="str">
        <f>IF('Position Selector'!K10="","",'Position Selector'!K10)</f>
        <v>LC</v>
      </c>
      <c r="G11" s="81" t="str">
        <f>IF('Position Selector'!L10="","",'Position Selector'!L10)</f>
        <v>LC</v>
      </c>
      <c r="I11" s="80"/>
      <c r="J11" s="81" t="str">
        <f t="shared" si="1"/>
        <v>C</v>
      </c>
      <c r="K11" s="81" t="str">
        <f t="shared" si="2"/>
        <v>C</v>
      </c>
      <c r="L11" s="81" t="str">
        <f t="shared" si="3"/>
        <v>SS</v>
      </c>
      <c r="M11" s="81" t="str">
        <f t="shared" si="4"/>
        <v> - Erin </v>
      </c>
      <c r="N11" s="81" t="str">
        <f t="shared" si="0"/>
        <v>-</v>
      </c>
      <c r="O11" s="81" t="str">
        <f t="shared" si="0"/>
        <v>LC</v>
      </c>
      <c r="P11" s="81" t="str">
        <f t="shared" si="0"/>
        <v>LC</v>
      </c>
    </row>
    <row r="12" spans="1:16" ht="36" customHeight="1">
      <c r="A12" s="81" t="str">
        <f>IF('Position Selector'!G11="","",'Position Selector'!G11)</f>
        <v>LF</v>
      </c>
      <c r="B12" s="81" t="str">
        <f>IF('Position Selector'!H11="","",'Position Selector'!H11)</f>
        <v>LF</v>
      </c>
      <c r="C12" s="81">
        <f>IF('Position Selector'!I11="","",'Position Selector'!I11)</f>
        <v>3</v>
      </c>
      <c r="D12" s="81" t="str">
        <f>IF('Position Selector'!F11="","",VLOOKUP('Position Selector'!F11,'Instructions-Team Set Up'!J:K,2,FALSE)&amp;" - "&amp;'Position Selector'!F11)</f>
        <v> - Bella </v>
      </c>
      <c r="E12" s="81">
        <f>IF('Position Selector'!J11="","",'Position Selector'!J11)</f>
        <v>3</v>
      </c>
      <c r="F12" s="81" t="str">
        <f>IF('Position Selector'!K11="","",'Position Selector'!K11)</f>
        <v>-</v>
      </c>
      <c r="G12" s="81" t="str">
        <f>IF('Position Selector'!L11="","",'Position Selector'!L11)</f>
        <v>C</v>
      </c>
      <c r="I12" s="80"/>
      <c r="J12" s="81" t="str">
        <f t="shared" si="1"/>
        <v>LF</v>
      </c>
      <c r="K12" s="81" t="str">
        <f t="shared" si="2"/>
        <v>LF</v>
      </c>
      <c r="L12" s="81">
        <f t="shared" si="3"/>
        <v>3</v>
      </c>
      <c r="M12" s="81" t="str">
        <f t="shared" si="4"/>
        <v> - Bella </v>
      </c>
      <c r="N12" s="81">
        <f t="shared" si="0"/>
        <v>3</v>
      </c>
      <c r="O12" s="81" t="str">
        <f t="shared" si="0"/>
        <v>-</v>
      </c>
      <c r="P12" s="81" t="str">
        <f t="shared" si="0"/>
        <v>C</v>
      </c>
    </row>
    <row r="13" spans="1:16" ht="36" customHeight="1">
      <c r="A13" s="81" t="str">
        <f>IF('Position Selector'!G12="","",'Position Selector'!G12)</f>
        <v>LC</v>
      </c>
      <c r="B13" s="81" t="str">
        <f>IF('Position Selector'!H12="","",'Position Selector'!H12)</f>
        <v>LC</v>
      </c>
      <c r="C13" s="81" t="str">
        <f>IF('Position Selector'!I12="","",'Position Selector'!I12)</f>
        <v>P</v>
      </c>
      <c r="D13" s="81" t="str">
        <f>IF('Position Selector'!F12="","",VLOOKUP('Position Selector'!F12,'Instructions-Team Set Up'!J:K,2,FALSE)&amp;" - "&amp;'Position Selector'!F12)</f>
        <v> - Siera </v>
      </c>
      <c r="E13" s="81" t="str">
        <f>IF('Position Selector'!J12="","",'Position Selector'!J12)</f>
        <v>P</v>
      </c>
      <c r="F13" s="81" t="str">
        <f>IF('Position Selector'!K12="","",'Position Selector'!K12)</f>
        <v>-</v>
      </c>
      <c r="G13" s="81" t="str">
        <f>IF('Position Selector'!L12="","",'Position Selector'!L12)</f>
        <v>SS</v>
      </c>
      <c r="I13" s="80"/>
      <c r="J13" s="81" t="str">
        <f t="shared" si="1"/>
        <v>LC</v>
      </c>
      <c r="K13" s="81" t="str">
        <f t="shared" si="2"/>
        <v>LC</v>
      </c>
      <c r="L13" s="81" t="str">
        <f t="shared" si="3"/>
        <v>P</v>
      </c>
      <c r="M13" s="81" t="str">
        <f t="shared" si="4"/>
        <v> - Siera </v>
      </c>
      <c r="N13" s="81" t="str">
        <f t="shared" si="0"/>
        <v>P</v>
      </c>
      <c r="O13" s="81" t="str">
        <f t="shared" si="0"/>
        <v>-</v>
      </c>
      <c r="P13" s="81" t="str">
        <f t="shared" si="0"/>
        <v>SS</v>
      </c>
    </row>
    <row r="14" spans="1:16" ht="36" customHeight="1">
      <c r="A14" s="81" t="str">
        <f>IF('Position Selector'!G13="","",'Position Selector'!G13)</f>
        <v>RC</v>
      </c>
      <c r="B14" s="81" t="str">
        <f>IF('Position Selector'!H13="","",'Position Selector'!H13)</f>
        <v>RC</v>
      </c>
      <c r="C14" s="81">
        <f>IF('Position Selector'!I13="","",'Position Selector'!I13)</f>
        <v>2</v>
      </c>
      <c r="D14" s="81" t="str">
        <f>IF('Position Selector'!F13="","",VLOOKUP('Position Selector'!F13,'Instructions-Team Set Up'!J:K,2,FALSE)&amp;" - "&amp;'Position Selector'!F13)</f>
        <v> - Cassie </v>
      </c>
      <c r="E14" s="81">
        <f>IF('Position Selector'!J13="","",'Position Selector'!J13)</f>
        <v>2</v>
      </c>
      <c r="F14" s="81" t="str">
        <f>IF('Position Selector'!K13="","",'Position Selector'!K13)</f>
        <v>SS</v>
      </c>
      <c r="G14" s="81" t="str">
        <f>IF('Position Selector'!L13="","",'Position Selector'!L13)</f>
        <v>-</v>
      </c>
      <c r="I14" s="80"/>
      <c r="J14" s="81" t="str">
        <f t="shared" si="1"/>
        <v>RC</v>
      </c>
      <c r="K14" s="81" t="str">
        <f t="shared" si="2"/>
        <v>RC</v>
      </c>
      <c r="L14" s="81">
        <f t="shared" si="3"/>
        <v>2</v>
      </c>
      <c r="M14" s="81" t="str">
        <f t="shared" si="4"/>
        <v> - Cassie </v>
      </c>
      <c r="N14" s="81">
        <f t="shared" si="0"/>
        <v>2</v>
      </c>
      <c r="O14" s="81" t="str">
        <f t="shared" si="0"/>
        <v>SS</v>
      </c>
      <c r="P14" s="81" t="str">
        <f t="shared" si="0"/>
        <v>-</v>
      </c>
    </row>
    <row r="15" spans="1:16" ht="36" customHeight="1">
      <c r="A15" s="81" t="str">
        <f>IF('Position Selector'!G14="","",'Position Selector'!G14)</f>
        <v>RF</v>
      </c>
      <c r="B15" s="81" t="str">
        <f>IF('Position Selector'!H14="","",'Position Selector'!H14)</f>
        <v>RF</v>
      </c>
      <c r="C15" s="81">
        <f>IF('Position Selector'!I14="","",'Position Selector'!I14)</f>
        <v>1</v>
      </c>
      <c r="D15" s="81" t="str">
        <f>IF('Position Selector'!F14="","",VLOOKUP('Position Selector'!F14,'Instructions-Team Set Up'!J:K,2,FALSE)&amp;" - "&amp;'Position Selector'!F14)</f>
        <v> - Rachel </v>
      </c>
      <c r="E15" s="81">
        <f>IF('Position Selector'!J14="","",'Position Selector'!J14)</f>
        <v>1</v>
      </c>
      <c r="F15" s="81" t="str">
        <f>IF('Position Selector'!K14="","",'Position Selector'!K14)</f>
        <v>C</v>
      </c>
      <c r="G15" s="81" t="str">
        <f>IF('Position Selector'!L14="","",'Position Selector'!L14)</f>
        <v>-</v>
      </c>
      <c r="I15" s="80"/>
      <c r="J15" s="81" t="str">
        <f t="shared" si="1"/>
        <v>RF</v>
      </c>
      <c r="K15" s="81" t="str">
        <f t="shared" si="2"/>
        <v>RF</v>
      </c>
      <c r="L15" s="81">
        <f t="shared" si="3"/>
        <v>1</v>
      </c>
      <c r="M15" s="81" t="str">
        <f t="shared" si="4"/>
        <v> - Rachel </v>
      </c>
      <c r="N15" s="81">
        <f t="shared" si="0"/>
        <v>1</v>
      </c>
      <c r="O15" s="81" t="str">
        <f t="shared" si="0"/>
        <v>C</v>
      </c>
      <c r="P15" s="81" t="str">
        <f t="shared" si="0"/>
        <v>-</v>
      </c>
    </row>
    <row r="16" spans="1:16" ht="36" customHeight="1">
      <c r="A16" s="81">
        <f>IF('Position Selector'!G15="","",'Position Selector'!G15)</f>
      </c>
      <c r="B16" s="81">
        <f>IF('Position Selector'!H15="","",'Position Selector'!H15)</f>
      </c>
      <c r="C16" s="81">
        <f>IF('Position Selector'!I15="","",'Position Selector'!I15)</f>
      </c>
      <c r="D16" s="81">
        <f>IF('Position Selector'!F15="","",VLOOKUP('Position Selector'!F15,'Instructions-Team Set Up'!J:K,2,FALSE)&amp;" - "&amp;'Position Selector'!F15)</f>
      </c>
      <c r="E16" s="81">
        <f>IF('Position Selector'!J15="","",'Position Selector'!J15)</f>
      </c>
      <c r="F16" s="81">
        <f>IF('Position Selector'!K15="","",'Position Selector'!K15)</f>
      </c>
      <c r="G16" s="81">
        <f>IF('Position Selector'!L15="","",'Position Selector'!L15)</f>
      </c>
      <c r="I16" s="80"/>
      <c r="J16" s="81">
        <f t="shared" si="1"/>
      </c>
      <c r="K16" s="81">
        <f t="shared" si="2"/>
      </c>
      <c r="L16" s="81">
        <f t="shared" si="3"/>
      </c>
      <c r="M16" s="81">
        <f t="shared" si="4"/>
      </c>
      <c r="N16" s="81">
        <f t="shared" si="0"/>
      </c>
      <c r="O16" s="81">
        <f t="shared" si="0"/>
      </c>
      <c r="P16" s="81">
        <f t="shared" si="0"/>
      </c>
    </row>
    <row r="17" spans="1:16" ht="36" customHeight="1">
      <c r="A17" s="81">
        <f>IF('Position Selector'!G16="","",'Position Selector'!G16)</f>
      </c>
      <c r="B17" s="81">
        <f>IF('Position Selector'!H16="","",'Position Selector'!H16)</f>
      </c>
      <c r="C17" s="81">
        <f>IF('Position Selector'!I16="","",'Position Selector'!I16)</f>
      </c>
      <c r="D17" s="81">
        <f>IF('Position Selector'!F16="","",VLOOKUP('Position Selector'!F16,'Instructions-Team Set Up'!J:K,2,FALSE)&amp;" - "&amp;'Position Selector'!F16)</f>
      </c>
      <c r="E17" s="81">
        <f>IF('Position Selector'!J16="","",'Position Selector'!J16)</f>
      </c>
      <c r="F17" s="81">
        <f>IF('Position Selector'!K16="","",'Position Selector'!K16)</f>
      </c>
      <c r="G17" s="81">
        <f>IF('Position Selector'!L16="","",'Position Selector'!L16)</f>
      </c>
      <c r="I17" s="80"/>
      <c r="J17" s="81">
        <f t="shared" si="1"/>
      </c>
      <c r="K17" s="81">
        <f t="shared" si="2"/>
      </c>
      <c r="L17" s="81">
        <f t="shared" si="3"/>
      </c>
      <c r="M17" s="81">
        <f t="shared" si="4"/>
      </c>
      <c r="N17" s="81">
        <f t="shared" si="0"/>
      </c>
      <c r="O17" s="81">
        <f t="shared" si="0"/>
      </c>
      <c r="P17" s="81">
        <f t="shared" si="0"/>
      </c>
    </row>
    <row r="18" spans="2:15" ht="12.75">
      <c r="B18" s="83"/>
      <c r="C18" s="83"/>
      <c r="D18" s="84"/>
      <c r="E18" s="83"/>
      <c r="F18" s="83"/>
      <c r="K18" s="83"/>
      <c r="L18" s="83"/>
      <c r="M18" s="84"/>
      <c r="N18" s="83"/>
      <c r="O18" s="83"/>
    </row>
    <row r="19" spans="4:13" ht="12.75">
      <c r="D19" s="85"/>
      <c r="M19" s="85"/>
    </row>
    <row r="20" spans="4:13" ht="12.75">
      <c r="D20" s="85"/>
      <c r="M20" s="85"/>
    </row>
    <row r="21" spans="4:13" ht="12.75">
      <c r="D21" s="85"/>
      <c r="M21" s="85"/>
    </row>
    <row r="22" spans="4:13" ht="12.75">
      <c r="D22" s="85"/>
      <c r="M22" s="85"/>
    </row>
    <row r="23" spans="4:13" ht="12.75">
      <c r="D23" s="85"/>
      <c r="M23" s="85"/>
    </row>
  </sheetData>
  <sheetProtection sheet="1" objects="1" scenarios="1"/>
  <mergeCells count="4">
    <mergeCell ref="A1:G1"/>
    <mergeCell ref="J1:P1"/>
    <mergeCell ref="F2:G2"/>
    <mergeCell ref="O2:P2"/>
  </mergeCells>
  <conditionalFormatting sqref="F4:F17 B4:B17 M4:M17 O4:O17 K4:K17 D4:D17">
    <cfRule type="expression" priority="1" dxfId="9" stopIfTrue="1">
      <formula>$D4&lt;&gt;""</formula>
    </cfRule>
  </conditionalFormatting>
  <conditionalFormatting sqref="C4:C17 A4:A17 E4:E17 G4:G17 L4:L17 J4:J17 N4:N17 P4:P17 Q5">
    <cfRule type="expression" priority="2" dxfId="10" stopIfTrue="1">
      <formula>$D4&lt;&gt;""</formula>
    </cfRule>
  </conditionalFormatting>
  <printOptions horizontalCentered="1"/>
  <pageMargins left="0.3" right="0.5" top="0.69" bottom="0.49" header="0.5" footer="0.33"/>
  <pageSetup fitToHeight="1" fitToWidth="1" horizontalDpi="600" verticalDpi="600" orientation="landscape" scale="88" r:id="rId1"/>
</worksheet>
</file>

<file path=xl/worksheets/sheet5.xml><?xml version="1.0" encoding="utf-8"?>
<worksheet xmlns="http://schemas.openxmlformats.org/spreadsheetml/2006/main" xmlns:r="http://schemas.openxmlformats.org/officeDocument/2006/relationships">
  <sheetPr>
    <pageSetUpPr fitToPage="1"/>
  </sheetPr>
  <dimension ref="A1:Q33"/>
  <sheetViews>
    <sheetView showGridLines="0" zoomScalePageLayoutView="0" workbookViewId="0" topLeftCell="A1">
      <selection activeCell="T24" sqref="T24"/>
    </sheetView>
  </sheetViews>
  <sheetFormatPr defaultColWidth="9.140625" defaultRowHeight="12.75"/>
  <cols>
    <col min="1" max="1" width="11.8515625" style="57" bestFit="1" customWidth="1"/>
    <col min="2" max="2" width="6.7109375" style="57" bestFit="1" customWidth="1"/>
    <col min="3" max="3" width="7.140625" style="57" bestFit="1" customWidth="1"/>
    <col min="4" max="7" width="6.8515625" style="57" bestFit="1" customWidth="1"/>
    <col min="8" max="8" width="9.140625" style="57" customWidth="1"/>
    <col min="9" max="9" width="11.8515625" style="57" bestFit="1" customWidth="1"/>
    <col min="10" max="10" width="6.7109375" style="57" bestFit="1" customWidth="1"/>
    <col min="11" max="11" width="7.140625" style="57" bestFit="1" customWidth="1"/>
    <col min="12" max="15" width="6.8515625" style="57" bestFit="1" customWidth="1"/>
    <col min="16" max="16" width="9.140625" style="57" customWidth="1"/>
    <col min="17" max="17" width="11.8515625" style="57" bestFit="1" customWidth="1"/>
    <col min="18" max="16384" width="9.140625" style="57" customWidth="1"/>
  </cols>
  <sheetData>
    <row r="1" spans="1:17" ht="13.5" thickBot="1">
      <c r="A1" s="56" t="s">
        <v>1</v>
      </c>
      <c r="B1" s="56" t="s">
        <v>29</v>
      </c>
      <c r="C1" s="56" t="s">
        <v>24</v>
      </c>
      <c r="D1" s="56" t="s">
        <v>25</v>
      </c>
      <c r="E1" s="56" t="s">
        <v>26</v>
      </c>
      <c r="F1" s="56" t="s">
        <v>27</v>
      </c>
      <c r="G1" s="56" t="s">
        <v>28</v>
      </c>
      <c r="I1" s="56" t="s">
        <v>1</v>
      </c>
      <c r="J1" s="56" t="s">
        <v>29</v>
      </c>
      <c r="K1" s="56" t="s">
        <v>24</v>
      </c>
      <c r="L1" s="56" t="s">
        <v>25</v>
      </c>
      <c r="M1" s="56" t="s">
        <v>26</v>
      </c>
      <c r="N1" s="56" t="s">
        <v>27</v>
      </c>
      <c r="O1" s="56" t="s">
        <v>28</v>
      </c>
      <c r="Q1" s="56" t="s">
        <v>1</v>
      </c>
    </row>
    <row r="2" spans="1:17" ht="12.75">
      <c r="A2" s="58" t="str">
        <f>IF('Position Selector'!F3="","",'Print Out 2'!D4)</f>
        <v> - Marin </v>
      </c>
      <c r="B2" s="59" t="str">
        <f>IF('Position Selector'!G3="","",'Position Selector'!G3)</f>
        <v>-</v>
      </c>
      <c r="C2" s="59">
        <f>IF('Position Selector'!H3="","",'Position Selector'!H3)</f>
        <v>1</v>
      </c>
      <c r="D2" s="59" t="str">
        <f>IF('Position Selector'!I3="","",'Position Selector'!I3)</f>
        <v>RF</v>
      </c>
      <c r="E2" s="59" t="str">
        <f>IF('Position Selector'!J3="","",'Position Selector'!J3)</f>
        <v>RF</v>
      </c>
      <c r="F2" s="59" t="str">
        <f>IF('Position Selector'!K3="","",'Position Selector'!K3)</f>
        <v>P</v>
      </c>
      <c r="G2" s="59" t="str">
        <f>IF('Position Selector'!L3="","",'Position Selector'!L3)</f>
        <v>P</v>
      </c>
      <c r="I2" s="58" t="str">
        <f>A2</f>
        <v> - Marin </v>
      </c>
      <c r="J2" s="59" t="str">
        <f aca="true" t="shared" si="0" ref="J2:J15">B2</f>
        <v>-</v>
      </c>
      <c r="K2" s="59">
        <f aca="true" t="shared" si="1" ref="K2:K15">C2</f>
        <v>1</v>
      </c>
      <c r="L2" s="59" t="str">
        <f aca="true" t="shared" si="2" ref="L2:L15">D2</f>
        <v>RF</v>
      </c>
      <c r="M2" s="59" t="str">
        <f aca="true" t="shared" si="3" ref="M2:M15">E2</f>
        <v>RF</v>
      </c>
      <c r="N2" s="59" t="str">
        <f aca="true" t="shared" si="4" ref="N2:N15">F2</f>
        <v>P</v>
      </c>
      <c r="O2" s="59" t="str">
        <f aca="true" t="shared" si="5" ref="O2:O15">G2</f>
        <v>P</v>
      </c>
      <c r="Q2" s="58" t="str">
        <f>IF(I2="","",I2)</f>
        <v> - Marin </v>
      </c>
    </row>
    <row r="3" spans="1:17" ht="12.75">
      <c r="A3" s="60" t="str">
        <f>IF('Position Selector'!F4="","",'Print Out 2'!D5)</f>
        <v> - Kate </v>
      </c>
      <c r="B3" s="61" t="str">
        <f>IF('Position Selector'!G4="","",'Position Selector'!G4)</f>
        <v>-</v>
      </c>
      <c r="C3" s="61">
        <f>IF('Position Selector'!H4="","",'Position Selector'!H4)</f>
        <v>2</v>
      </c>
      <c r="D3" s="61" t="str">
        <f>IF('Position Selector'!I4="","",'Position Selector'!I4)</f>
        <v>RC</v>
      </c>
      <c r="E3" s="61" t="str">
        <f>IF('Position Selector'!J4="","",'Position Selector'!J4)</f>
        <v>RC</v>
      </c>
      <c r="F3" s="61">
        <f>IF('Position Selector'!K4="","",'Position Selector'!K4)</f>
        <v>1</v>
      </c>
      <c r="G3" s="61">
        <f>IF('Position Selector'!L4="","",'Position Selector'!L4)</f>
        <v>1</v>
      </c>
      <c r="I3" s="60" t="str">
        <f aca="true" t="shared" si="6" ref="I3:I15">A3</f>
        <v> - Kate </v>
      </c>
      <c r="J3" s="61" t="str">
        <f t="shared" si="0"/>
        <v>-</v>
      </c>
      <c r="K3" s="61">
        <f t="shared" si="1"/>
        <v>2</v>
      </c>
      <c r="L3" s="61" t="str">
        <f t="shared" si="2"/>
        <v>RC</v>
      </c>
      <c r="M3" s="61" t="str">
        <f t="shared" si="3"/>
        <v>RC</v>
      </c>
      <c r="N3" s="61">
        <f t="shared" si="4"/>
        <v>1</v>
      </c>
      <c r="O3" s="61">
        <f t="shared" si="5"/>
        <v>1</v>
      </c>
      <c r="Q3" s="60" t="str">
        <f aca="true" t="shared" si="7" ref="Q3:Q15">IF(I3="","",I3)</f>
        <v> - Kate </v>
      </c>
    </row>
    <row r="4" spans="1:17" ht="12.75">
      <c r="A4" s="60" t="str">
        <f>IF('Position Selector'!F5="","",'Print Out 2'!D6)</f>
        <v> - Julia </v>
      </c>
      <c r="B4" s="61">
        <f>IF('Position Selector'!G5="","",'Position Selector'!G5)</f>
        <v>1</v>
      </c>
      <c r="C4" s="61" t="str">
        <f>IF('Position Selector'!H5="","",'Position Selector'!H5)</f>
        <v>-</v>
      </c>
      <c r="D4" s="61" t="str">
        <f>IF('Position Selector'!I5="","",'Position Selector'!I5)</f>
        <v>LC</v>
      </c>
      <c r="E4" s="61" t="str">
        <f>IF('Position Selector'!J5="","",'Position Selector'!J5)</f>
        <v>LC</v>
      </c>
      <c r="F4" s="61">
        <f>IF('Position Selector'!K5="","",'Position Selector'!K5)</f>
        <v>2</v>
      </c>
      <c r="G4" s="61">
        <f>IF('Position Selector'!L5="","",'Position Selector'!L5)</f>
        <v>2</v>
      </c>
      <c r="I4" s="60" t="str">
        <f t="shared" si="6"/>
        <v> - Julia </v>
      </c>
      <c r="J4" s="61">
        <f t="shared" si="0"/>
        <v>1</v>
      </c>
      <c r="K4" s="61" t="str">
        <f t="shared" si="1"/>
        <v>-</v>
      </c>
      <c r="L4" s="61" t="str">
        <f t="shared" si="2"/>
        <v>LC</v>
      </c>
      <c r="M4" s="61" t="str">
        <f t="shared" si="3"/>
        <v>LC</v>
      </c>
      <c r="N4" s="61">
        <f t="shared" si="4"/>
        <v>2</v>
      </c>
      <c r="O4" s="61">
        <f t="shared" si="5"/>
        <v>2</v>
      </c>
      <c r="Q4" s="60" t="str">
        <f t="shared" si="7"/>
        <v> - Julia </v>
      </c>
    </row>
    <row r="5" spans="1:17" ht="12.75">
      <c r="A5" s="60" t="str">
        <f>IF('Position Selector'!F6="","",'Print Out 2'!D7)</f>
        <v> - Natalia </v>
      </c>
      <c r="B5" s="61">
        <f>IF('Position Selector'!G6="","",'Position Selector'!G6)</f>
        <v>2</v>
      </c>
      <c r="C5" s="61" t="str">
        <f>IF('Position Selector'!H6="","",'Position Selector'!H6)</f>
        <v>-</v>
      </c>
      <c r="D5" s="61" t="str">
        <f>IF('Position Selector'!I6="","",'Position Selector'!I6)</f>
        <v>LF</v>
      </c>
      <c r="E5" s="61" t="str">
        <f>IF('Position Selector'!J6="","",'Position Selector'!J6)</f>
        <v>LF</v>
      </c>
      <c r="F5" s="61">
        <f>IF('Position Selector'!K6="","",'Position Selector'!K6)</f>
        <v>3</v>
      </c>
      <c r="G5" s="61">
        <f>IF('Position Selector'!L6="","",'Position Selector'!L6)</f>
        <v>3</v>
      </c>
      <c r="I5" s="60" t="str">
        <f t="shared" si="6"/>
        <v> - Natalia </v>
      </c>
      <c r="J5" s="61">
        <f t="shared" si="0"/>
        <v>2</v>
      </c>
      <c r="K5" s="61" t="str">
        <f t="shared" si="1"/>
        <v>-</v>
      </c>
      <c r="L5" s="61" t="str">
        <f t="shared" si="2"/>
        <v>LF</v>
      </c>
      <c r="M5" s="61" t="str">
        <f t="shared" si="3"/>
        <v>LF</v>
      </c>
      <c r="N5" s="61">
        <f t="shared" si="4"/>
        <v>3</v>
      </c>
      <c r="O5" s="61">
        <f t="shared" si="5"/>
        <v>3</v>
      </c>
      <c r="Q5" s="60" t="str">
        <f t="shared" si="7"/>
        <v> - Natalia </v>
      </c>
    </row>
    <row r="6" spans="1:17" ht="12.75">
      <c r="A6" s="60" t="str">
        <f>IF('Position Selector'!F7="","",'Print Out 2'!D8)</f>
        <v> - Jenna </v>
      </c>
      <c r="B6" s="61" t="str">
        <f>IF('Position Selector'!G7="","",'Position Selector'!G7)</f>
        <v>P</v>
      </c>
      <c r="C6" s="61" t="str">
        <f>IF('Position Selector'!H7="","",'Position Selector'!H7)</f>
        <v>P</v>
      </c>
      <c r="D6" s="61" t="str">
        <f>IF('Position Selector'!I7="","",'Position Selector'!I7)</f>
        <v>-</v>
      </c>
      <c r="E6" s="61" t="str">
        <f>IF('Position Selector'!J7="","",'Position Selector'!J7)</f>
        <v>SS</v>
      </c>
      <c r="F6" s="61" t="str">
        <f>IF('Position Selector'!K7="","",'Position Selector'!K7)</f>
        <v>LF</v>
      </c>
      <c r="G6" s="61" t="str">
        <f>IF('Position Selector'!L7="","",'Position Selector'!L7)</f>
        <v>LF</v>
      </c>
      <c r="I6" s="60" t="str">
        <f t="shared" si="6"/>
        <v> - Jenna </v>
      </c>
      <c r="J6" s="61" t="str">
        <f t="shared" si="0"/>
        <v>P</v>
      </c>
      <c r="K6" s="61" t="str">
        <f t="shared" si="1"/>
        <v>P</v>
      </c>
      <c r="L6" s="61" t="str">
        <f t="shared" si="2"/>
        <v>-</v>
      </c>
      <c r="M6" s="61" t="str">
        <f t="shared" si="3"/>
        <v>SS</v>
      </c>
      <c r="N6" s="61" t="str">
        <f t="shared" si="4"/>
        <v>LF</v>
      </c>
      <c r="O6" s="61" t="str">
        <f t="shared" si="5"/>
        <v>LF</v>
      </c>
      <c r="Q6" s="60" t="str">
        <f t="shared" si="7"/>
        <v> - Jenna </v>
      </c>
    </row>
    <row r="7" spans="1:17" ht="12.75">
      <c r="A7" s="60" t="str">
        <f>IF('Position Selector'!F8="","",'Print Out 2'!D9)</f>
        <v> - Alyssa </v>
      </c>
      <c r="B7" s="61">
        <f>IF('Position Selector'!G8="","",'Position Selector'!G8)</f>
        <v>3</v>
      </c>
      <c r="C7" s="61">
        <f>IF('Position Selector'!H8="","",'Position Selector'!H8)</f>
        <v>3</v>
      </c>
      <c r="D7" s="61" t="str">
        <f>IF('Position Selector'!I8="","",'Position Selector'!I8)</f>
        <v>-</v>
      </c>
      <c r="E7" s="61" t="str">
        <f>IF('Position Selector'!J8="","",'Position Selector'!J8)</f>
        <v>C</v>
      </c>
      <c r="F7" s="61" t="str">
        <f>IF('Position Selector'!K8="","",'Position Selector'!K8)</f>
        <v>RF</v>
      </c>
      <c r="G7" s="61" t="str">
        <f>IF('Position Selector'!L8="","",'Position Selector'!L8)</f>
        <v>RF</v>
      </c>
      <c r="I7" s="60" t="str">
        <f t="shared" si="6"/>
        <v> - Alyssa </v>
      </c>
      <c r="J7" s="61">
        <f t="shared" si="0"/>
        <v>3</v>
      </c>
      <c r="K7" s="61">
        <f t="shared" si="1"/>
        <v>3</v>
      </c>
      <c r="L7" s="61" t="str">
        <f t="shared" si="2"/>
        <v>-</v>
      </c>
      <c r="M7" s="61" t="str">
        <f t="shared" si="3"/>
        <v>C</v>
      </c>
      <c r="N7" s="61" t="str">
        <f t="shared" si="4"/>
        <v>RF</v>
      </c>
      <c r="O7" s="61" t="str">
        <f t="shared" si="5"/>
        <v>RF</v>
      </c>
      <c r="Q7" s="60" t="str">
        <f t="shared" si="7"/>
        <v> - Alyssa </v>
      </c>
    </row>
    <row r="8" spans="1:17" ht="12.75">
      <c r="A8" s="60" t="str">
        <f>IF('Position Selector'!F9="","",'Print Out 2'!D10)</f>
        <v> - Gianna </v>
      </c>
      <c r="B8" s="61" t="str">
        <f>IF('Position Selector'!G9="","",'Position Selector'!G9)</f>
        <v>SS</v>
      </c>
      <c r="C8" s="61" t="str">
        <f>IF('Position Selector'!H9="","",'Position Selector'!H9)</f>
        <v>SS</v>
      </c>
      <c r="D8" s="61" t="str">
        <f>IF('Position Selector'!I9="","",'Position Selector'!I9)</f>
        <v>C</v>
      </c>
      <c r="E8" s="61" t="str">
        <f>IF('Position Selector'!J9="","",'Position Selector'!J9)</f>
        <v>-</v>
      </c>
      <c r="F8" s="61" t="str">
        <f>IF('Position Selector'!K9="","",'Position Selector'!K9)</f>
        <v>RC</v>
      </c>
      <c r="G8" s="61" t="str">
        <f>IF('Position Selector'!L9="","",'Position Selector'!L9)</f>
        <v>RC</v>
      </c>
      <c r="I8" s="60" t="str">
        <f t="shared" si="6"/>
        <v> - Gianna </v>
      </c>
      <c r="J8" s="61" t="str">
        <f t="shared" si="0"/>
        <v>SS</v>
      </c>
      <c r="K8" s="61" t="str">
        <f t="shared" si="1"/>
        <v>SS</v>
      </c>
      <c r="L8" s="61" t="str">
        <f t="shared" si="2"/>
        <v>C</v>
      </c>
      <c r="M8" s="61" t="str">
        <f t="shared" si="3"/>
        <v>-</v>
      </c>
      <c r="N8" s="61" t="str">
        <f t="shared" si="4"/>
        <v>RC</v>
      </c>
      <c r="O8" s="61" t="str">
        <f t="shared" si="5"/>
        <v>RC</v>
      </c>
      <c r="Q8" s="60" t="str">
        <f t="shared" si="7"/>
        <v> - Gianna </v>
      </c>
    </row>
    <row r="9" spans="1:17" ht="12.75">
      <c r="A9" s="60" t="str">
        <f>IF('Position Selector'!F10="","",'Print Out 2'!D11)</f>
        <v> - Erin </v>
      </c>
      <c r="B9" s="61" t="str">
        <f>IF('Position Selector'!G10="","",'Position Selector'!G10)</f>
        <v>C</v>
      </c>
      <c r="C9" s="61" t="str">
        <f>IF('Position Selector'!H10="","",'Position Selector'!H10)</f>
        <v>C</v>
      </c>
      <c r="D9" s="61" t="str">
        <f>IF('Position Selector'!I10="","",'Position Selector'!I10)</f>
        <v>SS</v>
      </c>
      <c r="E9" s="61" t="str">
        <f>IF('Position Selector'!J10="","",'Position Selector'!J10)</f>
        <v>-</v>
      </c>
      <c r="F9" s="61" t="str">
        <f>IF('Position Selector'!K10="","",'Position Selector'!K10)</f>
        <v>LC</v>
      </c>
      <c r="G9" s="61" t="str">
        <f>IF('Position Selector'!L10="","",'Position Selector'!L10)</f>
        <v>LC</v>
      </c>
      <c r="I9" s="60" t="str">
        <f t="shared" si="6"/>
        <v> - Erin </v>
      </c>
      <c r="J9" s="61" t="str">
        <f t="shared" si="0"/>
        <v>C</v>
      </c>
      <c r="K9" s="61" t="str">
        <f t="shared" si="1"/>
        <v>C</v>
      </c>
      <c r="L9" s="61" t="str">
        <f t="shared" si="2"/>
        <v>SS</v>
      </c>
      <c r="M9" s="61" t="str">
        <f t="shared" si="3"/>
        <v>-</v>
      </c>
      <c r="N9" s="61" t="str">
        <f t="shared" si="4"/>
        <v>LC</v>
      </c>
      <c r="O9" s="61" t="str">
        <f t="shared" si="5"/>
        <v>LC</v>
      </c>
      <c r="Q9" s="60" t="str">
        <f t="shared" si="7"/>
        <v> - Erin </v>
      </c>
    </row>
    <row r="10" spans="1:17" ht="12.75">
      <c r="A10" s="60" t="str">
        <f>IF('Position Selector'!F11="","",'Print Out 2'!D12)</f>
        <v> - Bella </v>
      </c>
      <c r="B10" s="61" t="str">
        <f>IF('Position Selector'!G11="","",'Position Selector'!G11)</f>
        <v>LF</v>
      </c>
      <c r="C10" s="61" t="str">
        <f>IF('Position Selector'!H11="","",'Position Selector'!H11)</f>
        <v>LF</v>
      </c>
      <c r="D10" s="61">
        <f>IF('Position Selector'!I11="","",'Position Selector'!I11)</f>
        <v>3</v>
      </c>
      <c r="E10" s="61">
        <f>IF('Position Selector'!J11="","",'Position Selector'!J11)</f>
        <v>3</v>
      </c>
      <c r="F10" s="61" t="str">
        <f>IF('Position Selector'!K11="","",'Position Selector'!K11)</f>
        <v>-</v>
      </c>
      <c r="G10" s="61" t="str">
        <f>IF('Position Selector'!L11="","",'Position Selector'!L11)</f>
        <v>C</v>
      </c>
      <c r="I10" s="60" t="str">
        <f t="shared" si="6"/>
        <v> - Bella </v>
      </c>
      <c r="J10" s="61" t="str">
        <f t="shared" si="0"/>
        <v>LF</v>
      </c>
      <c r="K10" s="61" t="str">
        <f t="shared" si="1"/>
        <v>LF</v>
      </c>
      <c r="L10" s="61">
        <f t="shared" si="2"/>
        <v>3</v>
      </c>
      <c r="M10" s="61">
        <f t="shared" si="3"/>
        <v>3</v>
      </c>
      <c r="N10" s="61" t="str">
        <f t="shared" si="4"/>
        <v>-</v>
      </c>
      <c r="O10" s="61" t="str">
        <f t="shared" si="5"/>
        <v>C</v>
      </c>
      <c r="Q10" s="60" t="str">
        <f t="shared" si="7"/>
        <v> - Bella </v>
      </c>
    </row>
    <row r="11" spans="1:17" ht="12.75">
      <c r="A11" s="60" t="str">
        <f>IF('Position Selector'!F12="","",'Print Out 2'!D13)</f>
        <v> - Siera </v>
      </c>
      <c r="B11" s="61" t="str">
        <f>IF('Position Selector'!G12="","",'Position Selector'!G12)</f>
        <v>LC</v>
      </c>
      <c r="C11" s="61" t="str">
        <f>IF('Position Selector'!H12="","",'Position Selector'!H12)</f>
        <v>LC</v>
      </c>
      <c r="D11" s="61" t="str">
        <f>IF('Position Selector'!I12="","",'Position Selector'!I12)</f>
        <v>P</v>
      </c>
      <c r="E11" s="61" t="str">
        <f>IF('Position Selector'!J12="","",'Position Selector'!J12)</f>
        <v>P</v>
      </c>
      <c r="F11" s="61" t="str">
        <f>IF('Position Selector'!K12="","",'Position Selector'!K12)</f>
        <v>-</v>
      </c>
      <c r="G11" s="61" t="str">
        <f>IF('Position Selector'!L12="","",'Position Selector'!L12)</f>
        <v>SS</v>
      </c>
      <c r="I11" s="60" t="str">
        <f t="shared" si="6"/>
        <v> - Siera </v>
      </c>
      <c r="J11" s="61" t="str">
        <f t="shared" si="0"/>
        <v>LC</v>
      </c>
      <c r="K11" s="61" t="str">
        <f t="shared" si="1"/>
        <v>LC</v>
      </c>
      <c r="L11" s="61" t="str">
        <f t="shared" si="2"/>
        <v>P</v>
      </c>
      <c r="M11" s="61" t="str">
        <f t="shared" si="3"/>
        <v>P</v>
      </c>
      <c r="N11" s="61" t="str">
        <f t="shared" si="4"/>
        <v>-</v>
      </c>
      <c r="O11" s="61" t="str">
        <f t="shared" si="5"/>
        <v>SS</v>
      </c>
      <c r="Q11" s="60" t="str">
        <f t="shared" si="7"/>
        <v> - Siera </v>
      </c>
    </row>
    <row r="12" spans="1:17" ht="12.75">
      <c r="A12" s="60" t="str">
        <f>IF('Position Selector'!F13="","",'Print Out 2'!D14)</f>
        <v> - Cassie </v>
      </c>
      <c r="B12" s="61" t="str">
        <f>IF('Position Selector'!G13="","",'Position Selector'!G13)</f>
        <v>RC</v>
      </c>
      <c r="C12" s="61" t="str">
        <f>IF('Position Selector'!H13="","",'Position Selector'!H13)</f>
        <v>RC</v>
      </c>
      <c r="D12" s="61">
        <f>IF('Position Selector'!I13="","",'Position Selector'!I13)</f>
        <v>2</v>
      </c>
      <c r="E12" s="61">
        <f>IF('Position Selector'!J13="","",'Position Selector'!J13)</f>
        <v>2</v>
      </c>
      <c r="F12" s="61" t="str">
        <f>IF('Position Selector'!K13="","",'Position Selector'!K13)</f>
        <v>SS</v>
      </c>
      <c r="G12" s="61" t="str">
        <f>IF('Position Selector'!L13="","",'Position Selector'!L13)</f>
        <v>-</v>
      </c>
      <c r="I12" s="60" t="str">
        <f t="shared" si="6"/>
        <v> - Cassie </v>
      </c>
      <c r="J12" s="61" t="str">
        <f t="shared" si="0"/>
        <v>RC</v>
      </c>
      <c r="K12" s="61" t="str">
        <f t="shared" si="1"/>
        <v>RC</v>
      </c>
      <c r="L12" s="61">
        <f t="shared" si="2"/>
        <v>2</v>
      </c>
      <c r="M12" s="61">
        <f t="shared" si="3"/>
        <v>2</v>
      </c>
      <c r="N12" s="61" t="str">
        <f t="shared" si="4"/>
        <v>SS</v>
      </c>
      <c r="O12" s="61" t="str">
        <f t="shared" si="5"/>
        <v>-</v>
      </c>
      <c r="Q12" s="60" t="str">
        <f t="shared" si="7"/>
        <v> - Cassie </v>
      </c>
    </row>
    <row r="13" spans="1:17" ht="12.75">
      <c r="A13" s="60" t="str">
        <f>IF('Position Selector'!F14="","",'Print Out 2'!D15)</f>
        <v> - Rachel </v>
      </c>
      <c r="B13" s="61" t="str">
        <f>IF('Position Selector'!G14="","",'Position Selector'!G14)</f>
        <v>RF</v>
      </c>
      <c r="C13" s="61" t="str">
        <f>IF('Position Selector'!H14="","",'Position Selector'!H14)</f>
        <v>RF</v>
      </c>
      <c r="D13" s="61">
        <f>IF('Position Selector'!I14="","",'Position Selector'!I14)</f>
        <v>1</v>
      </c>
      <c r="E13" s="61">
        <f>IF('Position Selector'!J14="","",'Position Selector'!J14)</f>
        <v>1</v>
      </c>
      <c r="F13" s="61" t="str">
        <f>IF('Position Selector'!K14="","",'Position Selector'!K14)</f>
        <v>C</v>
      </c>
      <c r="G13" s="61" t="str">
        <f>IF('Position Selector'!L14="","",'Position Selector'!L14)</f>
        <v>-</v>
      </c>
      <c r="I13" s="60" t="str">
        <f t="shared" si="6"/>
        <v> - Rachel </v>
      </c>
      <c r="J13" s="61" t="str">
        <f t="shared" si="0"/>
        <v>RF</v>
      </c>
      <c r="K13" s="61" t="str">
        <f t="shared" si="1"/>
        <v>RF</v>
      </c>
      <c r="L13" s="61">
        <f t="shared" si="2"/>
        <v>1</v>
      </c>
      <c r="M13" s="61">
        <f t="shared" si="3"/>
        <v>1</v>
      </c>
      <c r="N13" s="61" t="str">
        <f t="shared" si="4"/>
        <v>C</v>
      </c>
      <c r="O13" s="61" t="str">
        <f t="shared" si="5"/>
        <v>-</v>
      </c>
      <c r="Q13" s="60" t="str">
        <f t="shared" si="7"/>
        <v> - Rachel </v>
      </c>
    </row>
    <row r="14" spans="1:17" ht="12.75">
      <c r="A14" s="60">
        <f>IF('Position Selector'!F15="","",'Print Out 2'!D16)</f>
      </c>
      <c r="B14" s="61">
        <f>IF('Position Selector'!G15="","",'Position Selector'!G15)</f>
      </c>
      <c r="C14" s="61">
        <f>IF('Position Selector'!H15="","",'Position Selector'!H15)</f>
      </c>
      <c r="D14" s="61">
        <f>IF('Position Selector'!I15="","",'Position Selector'!I15)</f>
      </c>
      <c r="E14" s="61">
        <f>IF('Position Selector'!J15="","",'Position Selector'!J15)</f>
      </c>
      <c r="F14" s="61">
        <f>IF('Position Selector'!K15="","",'Position Selector'!K15)</f>
      </c>
      <c r="G14" s="61">
        <f>IF('Position Selector'!L15="","",'Position Selector'!L15)</f>
      </c>
      <c r="I14" s="60">
        <f t="shared" si="6"/>
      </c>
      <c r="J14" s="61">
        <f t="shared" si="0"/>
      </c>
      <c r="K14" s="61">
        <f t="shared" si="1"/>
      </c>
      <c r="L14" s="61">
        <f t="shared" si="2"/>
      </c>
      <c r="M14" s="61">
        <f t="shared" si="3"/>
      </c>
      <c r="N14" s="61">
        <f t="shared" si="4"/>
      </c>
      <c r="O14" s="61">
        <f t="shared" si="5"/>
      </c>
      <c r="Q14" s="60">
        <f t="shared" si="7"/>
      </c>
    </row>
    <row r="15" spans="1:17" ht="13.5" thickBot="1">
      <c r="A15" s="62">
        <f>IF('Position Selector'!F16="","",'Print Out 2'!D17)</f>
      </c>
      <c r="B15" s="63">
        <f>IF('Position Selector'!G16="","",'Position Selector'!G16)</f>
      </c>
      <c r="C15" s="63">
        <f>IF('Position Selector'!H16="","",'Position Selector'!H16)</f>
      </c>
      <c r="D15" s="63">
        <f>IF('Position Selector'!I16="","",'Position Selector'!I16)</f>
      </c>
      <c r="E15" s="63">
        <f>IF('Position Selector'!J16="","",'Position Selector'!J16)</f>
      </c>
      <c r="F15" s="63">
        <f>IF('Position Selector'!K16="","",'Position Selector'!K16)</f>
      </c>
      <c r="G15" s="63">
        <f>IF('Position Selector'!L16="","",'Position Selector'!L16)</f>
      </c>
      <c r="I15" s="62">
        <f t="shared" si="6"/>
      </c>
      <c r="J15" s="63">
        <f t="shared" si="0"/>
      </c>
      <c r="K15" s="63">
        <f t="shared" si="1"/>
      </c>
      <c r="L15" s="63">
        <f t="shared" si="2"/>
      </c>
      <c r="M15" s="63">
        <f t="shared" si="3"/>
      </c>
      <c r="N15" s="63">
        <f t="shared" si="4"/>
      </c>
      <c r="O15" s="63">
        <f t="shared" si="5"/>
      </c>
      <c r="Q15" s="62">
        <f t="shared" si="7"/>
      </c>
    </row>
    <row r="16" spans="7:15" ht="12.75">
      <c r="G16" s="64">
        <f ca="1">NOW()</f>
        <v>42914.42429270833</v>
      </c>
      <c r="O16" s="64">
        <f ca="1">NOW()</f>
        <v>42914.42429270833</v>
      </c>
    </row>
    <row r="17" ht="27" customHeight="1" thickBot="1"/>
    <row r="18" spans="1:15" ht="13.5" thickBot="1">
      <c r="A18" s="56" t="s">
        <v>1</v>
      </c>
      <c r="B18" s="56" t="s">
        <v>29</v>
      </c>
      <c r="C18" s="56" t="s">
        <v>24</v>
      </c>
      <c r="D18" s="56" t="s">
        <v>25</v>
      </c>
      <c r="E18" s="56" t="s">
        <v>26</v>
      </c>
      <c r="F18" s="56" t="s">
        <v>27</v>
      </c>
      <c r="G18" s="56" t="s">
        <v>28</v>
      </c>
      <c r="I18" s="56" t="s">
        <v>1</v>
      </c>
      <c r="J18" s="56" t="s">
        <v>29</v>
      </c>
      <c r="K18" s="56" t="s">
        <v>24</v>
      </c>
      <c r="L18" s="56" t="s">
        <v>25</v>
      </c>
      <c r="M18" s="56" t="s">
        <v>26</v>
      </c>
      <c r="N18" s="56" t="s">
        <v>27</v>
      </c>
      <c r="O18" s="56" t="s">
        <v>28</v>
      </c>
    </row>
    <row r="19" spans="1:15" ht="12.75">
      <c r="A19" s="58" t="str">
        <f aca="true" t="shared" si="8" ref="A19:G30">+A2</f>
        <v> - Marin </v>
      </c>
      <c r="B19" s="59" t="str">
        <f t="shared" si="8"/>
        <v>-</v>
      </c>
      <c r="C19" s="59">
        <f t="shared" si="8"/>
        <v>1</v>
      </c>
      <c r="D19" s="59" t="str">
        <f t="shared" si="8"/>
        <v>RF</v>
      </c>
      <c r="E19" s="59" t="str">
        <f t="shared" si="8"/>
        <v>RF</v>
      </c>
      <c r="F19" s="59" t="str">
        <f t="shared" si="8"/>
        <v>P</v>
      </c>
      <c r="G19" s="59" t="str">
        <f t="shared" si="8"/>
        <v>P</v>
      </c>
      <c r="I19" s="58" t="str">
        <f>A19</f>
        <v> - Marin </v>
      </c>
      <c r="J19" s="59" t="str">
        <f aca="true" t="shared" si="9" ref="J19:J32">B19</f>
        <v>-</v>
      </c>
      <c r="K19" s="59">
        <f aca="true" t="shared" si="10" ref="K19:K32">C19</f>
        <v>1</v>
      </c>
      <c r="L19" s="59" t="str">
        <f aca="true" t="shared" si="11" ref="L19:L32">D19</f>
        <v>RF</v>
      </c>
      <c r="M19" s="59" t="str">
        <f aca="true" t="shared" si="12" ref="M19:M32">E19</f>
        <v>RF</v>
      </c>
      <c r="N19" s="59" t="str">
        <f aca="true" t="shared" si="13" ref="N19:N32">F19</f>
        <v>P</v>
      </c>
      <c r="O19" s="59" t="str">
        <f aca="true" t="shared" si="14" ref="O19:O32">G19</f>
        <v>P</v>
      </c>
    </row>
    <row r="20" spans="1:15" ht="12.75">
      <c r="A20" s="60" t="str">
        <f t="shared" si="8"/>
        <v> - Kate </v>
      </c>
      <c r="B20" s="61" t="str">
        <f t="shared" si="8"/>
        <v>-</v>
      </c>
      <c r="C20" s="61">
        <f t="shared" si="8"/>
        <v>2</v>
      </c>
      <c r="D20" s="61" t="str">
        <f t="shared" si="8"/>
        <v>RC</v>
      </c>
      <c r="E20" s="61" t="str">
        <f t="shared" si="8"/>
        <v>RC</v>
      </c>
      <c r="F20" s="61">
        <f t="shared" si="8"/>
        <v>1</v>
      </c>
      <c r="G20" s="61">
        <f t="shared" si="8"/>
        <v>1</v>
      </c>
      <c r="I20" s="60" t="str">
        <f aca="true" t="shared" si="15" ref="I20:I32">A20</f>
        <v> - Kate </v>
      </c>
      <c r="J20" s="61" t="str">
        <f t="shared" si="9"/>
        <v>-</v>
      </c>
      <c r="K20" s="61">
        <f t="shared" si="10"/>
        <v>2</v>
      </c>
      <c r="L20" s="61" t="str">
        <f t="shared" si="11"/>
        <v>RC</v>
      </c>
      <c r="M20" s="61" t="str">
        <f t="shared" si="12"/>
        <v>RC</v>
      </c>
      <c r="N20" s="61">
        <f t="shared" si="13"/>
        <v>1</v>
      </c>
      <c r="O20" s="61">
        <f t="shared" si="14"/>
        <v>1</v>
      </c>
    </row>
    <row r="21" spans="1:15" ht="12.75">
      <c r="A21" s="60" t="str">
        <f t="shared" si="8"/>
        <v> - Julia </v>
      </c>
      <c r="B21" s="61">
        <f t="shared" si="8"/>
        <v>1</v>
      </c>
      <c r="C21" s="61" t="str">
        <f t="shared" si="8"/>
        <v>-</v>
      </c>
      <c r="D21" s="61" t="str">
        <f t="shared" si="8"/>
        <v>LC</v>
      </c>
      <c r="E21" s="61" t="str">
        <f t="shared" si="8"/>
        <v>LC</v>
      </c>
      <c r="F21" s="61">
        <f t="shared" si="8"/>
        <v>2</v>
      </c>
      <c r="G21" s="61">
        <f t="shared" si="8"/>
        <v>2</v>
      </c>
      <c r="I21" s="60" t="str">
        <f t="shared" si="15"/>
        <v> - Julia </v>
      </c>
      <c r="J21" s="61">
        <f t="shared" si="9"/>
        <v>1</v>
      </c>
      <c r="K21" s="61" t="str">
        <f t="shared" si="10"/>
        <v>-</v>
      </c>
      <c r="L21" s="61" t="str">
        <f t="shared" si="11"/>
        <v>LC</v>
      </c>
      <c r="M21" s="61" t="str">
        <f t="shared" si="12"/>
        <v>LC</v>
      </c>
      <c r="N21" s="61">
        <f t="shared" si="13"/>
        <v>2</v>
      </c>
      <c r="O21" s="61">
        <f t="shared" si="14"/>
        <v>2</v>
      </c>
    </row>
    <row r="22" spans="1:15" ht="12.75">
      <c r="A22" s="60" t="str">
        <f t="shared" si="8"/>
        <v> - Natalia </v>
      </c>
      <c r="B22" s="61">
        <f t="shared" si="8"/>
        <v>2</v>
      </c>
      <c r="C22" s="61" t="str">
        <f t="shared" si="8"/>
        <v>-</v>
      </c>
      <c r="D22" s="61" t="str">
        <f t="shared" si="8"/>
        <v>LF</v>
      </c>
      <c r="E22" s="61" t="str">
        <f t="shared" si="8"/>
        <v>LF</v>
      </c>
      <c r="F22" s="61">
        <f t="shared" si="8"/>
        <v>3</v>
      </c>
      <c r="G22" s="61">
        <f t="shared" si="8"/>
        <v>3</v>
      </c>
      <c r="I22" s="60" t="str">
        <f t="shared" si="15"/>
        <v> - Natalia </v>
      </c>
      <c r="J22" s="61">
        <f t="shared" si="9"/>
        <v>2</v>
      </c>
      <c r="K22" s="61" t="str">
        <f t="shared" si="10"/>
        <v>-</v>
      </c>
      <c r="L22" s="61" t="str">
        <f t="shared" si="11"/>
        <v>LF</v>
      </c>
      <c r="M22" s="61" t="str">
        <f t="shared" si="12"/>
        <v>LF</v>
      </c>
      <c r="N22" s="61">
        <f t="shared" si="13"/>
        <v>3</v>
      </c>
      <c r="O22" s="61">
        <f t="shared" si="14"/>
        <v>3</v>
      </c>
    </row>
    <row r="23" spans="1:15" ht="12.75">
      <c r="A23" s="60" t="str">
        <f t="shared" si="8"/>
        <v> - Jenna </v>
      </c>
      <c r="B23" s="61" t="str">
        <f t="shared" si="8"/>
        <v>P</v>
      </c>
      <c r="C23" s="61" t="str">
        <f t="shared" si="8"/>
        <v>P</v>
      </c>
      <c r="D23" s="61" t="str">
        <f t="shared" si="8"/>
        <v>-</v>
      </c>
      <c r="E23" s="61" t="str">
        <f t="shared" si="8"/>
        <v>SS</v>
      </c>
      <c r="F23" s="61" t="str">
        <f t="shared" si="8"/>
        <v>LF</v>
      </c>
      <c r="G23" s="61" t="str">
        <f t="shared" si="8"/>
        <v>LF</v>
      </c>
      <c r="I23" s="60" t="str">
        <f t="shared" si="15"/>
        <v> - Jenna </v>
      </c>
      <c r="J23" s="61" t="str">
        <f t="shared" si="9"/>
        <v>P</v>
      </c>
      <c r="K23" s="61" t="str">
        <f t="shared" si="10"/>
        <v>P</v>
      </c>
      <c r="L23" s="61" t="str">
        <f t="shared" si="11"/>
        <v>-</v>
      </c>
      <c r="M23" s="61" t="str">
        <f t="shared" si="12"/>
        <v>SS</v>
      </c>
      <c r="N23" s="61" t="str">
        <f t="shared" si="13"/>
        <v>LF</v>
      </c>
      <c r="O23" s="61" t="str">
        <f t="shared" si="14"/>
        <v>LF</v>
      </c>
    </row>
    <row r="24" spans="1:15" ht="12.75">
      <c r="A24" s="60" t="str">
        <f t="shared" si="8"/>
        <v> - Alyssa </v>
      </c>
      <c r="B24" s="61">
        <f t="shared" si="8"/>
        <v>3</v>
      </c>
      <c r="C24" s="61">
        <f t="shared" si="8"/>
        <v>3</v>
      </c>
      <c r="D24" s="61" t="str">
        <f t="shared" si="8"/>
        <v>-</v>
      </c>
      <c r="E24" s="61" t="str">
        <f t="shared" si="8"/>
        <v>C</v>
      </c>
      <c r="F24" s="61" t="str">
        <f t="shared" si="8"/>
        <v>RF</v>
      </c>
      <c r="G24" s="61" t="str">
        <f t="shared" si="8"/>
        <v>RF</v>
      </c>
      <c r="I24" s="60" t="str">
        <f t="shared" si="15"/>
        <v> - Alyssa </v>
      </c>
      <c r="J24" s="61">
        <f t="shared" si="9"/>
        <v>3</v>
      </c>
      <c r="K24" s="61">
        <f t="shared" si="10"/>
        <v>3</v>
      </c>
      <c r="L24" s="61" t="str">
        <f t="shared" si="11"/>
        <v>-</v>
      </c>
      <c r="M24" s="61" t="str">
        <f t="shared" si="12"/>
        <v>C</v>
      </c>
      <c r="N24" s="61" t="str">
        <f t="shared" si="13"/>
        <v>RF</v>
      </c>
      <c r="O24" s="61" t="str">
        <f t="shared" si="14"/>
        <v>RF</v>
      </c>
    </row>
    <row r="25" spans="1:15" ht="12.75">
      <c r="A25" s="60" t="str">
        <f t="shared" si="8"/>
        <v> - Gianna </v>
      </c>
      <c r="B25" s="61" t="str">
        <f t="shared" si="8"/>
        <v>SS</v>
      </c>
      <c r="C25" s="61" t="str">
        <f t="shared" si="8"/>
        <v>SS</v>
      </c>
      <c r="D25" s="61" t="str">
        <f t="shared" si="8"/>
        <v>C</v>
      </c>
      <c r="E25" s="61" t="str">
        <f t="shared" si="8"/>
        <v>-</v>
      </c>
      <c r="F25" s="61" t="str">
        <f t="shared" si="8"/>
        <v>RC</v>
      </c>
      <c r="G25" s="61" t="str">
        <f t="shared" si="8"/>
        <v>RC</v>
      </c>
      <c r="I25" s="60" t="str">
        <f t="shared" si="15"/>
        <v> - Gianna </v>
      </c>
      <c r="J25" s="61" t="str">
        <f t="shared" si="9"/>
        <v>SS</v>
      </c>
      <c r="K25" s="61" t="str">
        <f t="shared" si="10"/>
        <v>SS</v>
      </c>
      <c r="L25" s="61" t="str">
        <f t="shared" si="11"/>
        <v>C</v>
      </c>
      <c r="M25" s="61" t="str">
        <f t="shared" si="12"/>
        <v>-</v>
      </c>
      <c r="N25" s="61" t="str">
        <f t="shared" si="13"/>
        <v>RC</v>
      </c>
      <c r="O25" s="61" t="str">
        <f t="shared" si="14"/>
        <v>RC</v>
      </c>
    </row>
    <row r="26" spans="1:15" ht="12.75">
      <c r="A26" s="60" t="str">
        <f t="shared" si="8"/>
        <v> - Erin </v>
      </c>
      <c r="B26" s="61" t="str">
        <f t="shared" si="8"/>
        <v>C</v>
      </c>
      <c r="C26" s="61" t="str">
        <f t="shared" si="8"/>
        <v>C</v>
      </c>
      <c r="D26" s="61" t="str">
        <f t="shared" si="8"/>
        <v>SS</v>
      </c>
      <c r="E26" s="61" t="str">
        <f t="shared" si="8"/>
        <v>-</v>
      </c>
      <c r="F26" s="61" t="str">
        <f t="shared" si="8"/>
        <v>LC</v>
      </c>
      <c r="G26" s="61" t="str">
        <f t="shared" si="8"/>
        <v>LC</v>
      </c>
      <c r="I26" s="60" t="str">
        <f t="shared" si="15"/>
        <v> - Erin </v>
      </c>
      <c r="J26" s="61" t="str">
        <f t="shared" si="9"/>
        <v>C</v>
      </c>
      <c r="K26" s="61" t="str">
        <f t="shared" si="10"/>
        <v>C</v>
      </c>
      <c r="L26" s="61" t="str">
        <f t="shared" si="11"/>
        <v>SS</v>
      </c>
      <c r="M26" s="61" t="str">
        <f t="shared" si="12"/>
        <v>-</v>
      </c>
      <c r="N26" s="61" t="str">
        <f t="shared" si="13"/>
        <v>LC</v>
      </c>
      <c r="O26" s="61" t="str">
        <f t="shared" si="14"/>
        <v>LC</v>
      </c>
    </row>
    <row r="27" spans="1:15" ht="12.75">
      <c r="A27" s="60" t="str">
        <f t="shared" si="8"/>
        <v> - Bella </v>
      </c>
      <c r="B27" s="61" t="str">
        <f t="shared" si="8"/>
        <v>LF</v>
      </c>
      <c r="C27" s="61" t="str">
        <f t="shared" si="8"/>
        <v>LF</v>
      </c>
      <c r="D27" s="61">
        <f t="shared" si="8"/>
        <v>3</v>
      </c>
      <c r="E27" s="61">
        <f t="shared" si="8"/>
        <v>3</v>
      </c>
      <c r="F27" s="61" t="str">
        <f t="shared" si="8"/>
        <v>-</v>
      </c>
      <c r="G27" s="61" t="str">
        <f t="shared" si="8"/>
        <v>C</v>
      </c>
      <c r="I27" s="60" t="str">
        <f t="shared" si="15"/>
        <v> - Bella </v>
      </c>
      <c r="J27" s="61" t="str">
        <f t="shared" si="9"/>
        <v>LF</v>
      </c>
      <c r="K27" s="61" t="str">
        <f t="shared" si="10"/>
        <v>LF</v>
      </c>
      <c r="L27" s="61">
        <f t="shared" si="11"/>
        <v>3</v>
      </c>
      <c r="M27" s="61">
        <f t="shared" si="12"/>
        <v>3</v>
      </c>
      <c r="N27" s="61" t="str">
        <f t="shared" si="13"/>
        <v>-</v>
      </c>
      <c r="O27" s="61" t="str">
        <f t="shared" si="14"/>
        <v>C</v>
      </c>
    </row>
    <row r="28" spans="1:15" ht="12.75">
      <c r="A28" s="60" t="str">
        <f t="shared" si="8"/>
        <v> - Siera </v>
      </c>
      <c r="B28" s="61" t="str">
        <f t="shared" si="8"/>
        <v>LC</v>
      </c>
      <c r="C28" s="61" t="str">
        <f t="shared" si="8"/>
        <v>LC</v>
      </c>
      <c r="D28" s="61" t="str">
        <f t="shared" si="8"/>
        <v>P</v>
      </c>
      <c r="E28" s="61" t="str">
        <f t="shared" si="8"/>
        <v>P</v>
      </c>
      <c r="F28" s="61" t="str">
        <f t="shared" si="8"/>
        <v>-</v>
      </c>
      <c r="G28" s="61" t="str">
        <f t="shared" si="8"/>
        <v>SS</v>
      </c>
      <c r="I28" s="60" t="str">
        <f t="shared" si="15"/>
        <v> - Siera </v>
      </c>
      <c r="J28" s="61" t="str">
        <f t="shared" si="9"/>
        <v>LC</v>
      </c>
      <c r="K28" s="61" t="str">
        <f t="shared" si="10"/>
        <v>LC</v>
      </c>
      <c r="L28" s="61" t="str">
        <f t="shared" si="11"/>
        <v>P</v>
      </c>
      <c r="M28" s="61" t="str">
        <f t="shared" si="12"/>
        <v>P</v>
      </c>
      <c r="N28" s="61" t="str">
        <f t="shared" si="13"/>
        <v>-</v>
      </c>
      <c r="O28" s="61" t="str">
        <f t="shared" si="14"/>
        <v>SS</v>
      </c>
    </row>
    <row r="29" spans="1:15" ht="12.75">
      <c r="A29" s="60" t="str">
        <f t="shared" si="8"/>
        <v> - Cassie </v>
      </c>
      <c r="B29" s="61" t="str">
        <f t="shared" si="8"/>
        <v>RC</v>
      </c>
      <c r="C29" s="61" t="str">
        <f t="shared" si="8"/>
        <v>RC</v>
      </c>
      <c r="D29" s="61">
        <f t="shared" si="8"/>
        <v>2</v>
      </c>
      <c r="E29" s="61">
        <f t="shared" si="8"/>
        <v>2</v>
      </c>
      <c r="F29" s="61" t="str">
        <f t="shared" si="8"/>
        <v>SS</v>
      </c>
      <c r="G29" s="61" t="str">
        <f t="shared" si="8"/>
        <v>-</v>
      </c>
      <c r="I29" s="60" t="str">
        <f t="shared" si="15"/>
        <v> - Cassie </v>
      </c>
      <c r="J29" s="61" t="str">
        <f t="shared" si="9"/>
        <v>RC</v>
      </c>
      <c r="K29" s="61" t="str">
        <f t="shared" si="10"/>
        <v>RC</v>
      </c>
      <c r="L29" s="61">
        <f t="shared" si="11"/>
        <v>2</v>
      </c>
      <c r="M29" s="61">
        <f t="shared" si="12"/>
        <v>2</v>
      </c>
      <c r="N29" s="61" t="str">
        <f t="shared" si="13"/>
        <v>SS</v>
      </c>
      <c r="O29" s="61" t="str">
        <f t="shared" si="14"/>
        <v>-</v>
      </c>
    </row>
    <row r="30" spans="1:15" ht="12.75">
      <c r="A30" s="60" t="str">
        <f t="shared" si="8"/>
        <v> - Rachel </v>
      </c>
      <c r="B30" s="61" t="str">
        <f t="shared" si="8"/>
        <v>RF</v>
      </c>
      <c r="C30" s="61" t="str">
        <f t="shared" si="8"/>
        <v>RF</v>
      </c>
      <c r="D30" s="61">
        <f t="shared" si="8"/>
        <v>1</v>
      </c>
      <c r="E30" s="61">
        <f t="shared" si="8"/>
        <v>1</v>
      </c>
      <c r="F30" s="61" t="str">
        <f t="shared" si="8"/>
        <v>C</v>
      </c>
      <c r="G30" s="61" t="str">
        <f t="shared" si="8"/>
        <v>-</v>
      </c>
      <c r="I30" s="60" t="str">
        <f t="shared" si="15"/>
        <v> - Rachel </v>
      </c>
      <c r="J30" s="61" t="str">
        <f t="shared" si="9"/>
        <v>RF</v>
      </c>
      <c r="K30" s="61" t="str">
        <f t="shared" si="10"/>
        <v>RF</v>
      </c>
      <c r="L30" s="61">
        <f t="shared" si="11"/>
        <v>1</v>
      </c>
      <c r="M30" s="61">
        <f t="shared" si="12"/>
        <v>1</v>
      </c>
      <c r="N30" s="61" t="str">
        <f t="shared" si="13"/>
        <v>C</v>
      </c>
      <c r="O30" s="61" t="str">
        <f t="shared" si="14"/>
        <v>-</v>
      </c>
    </row>
    <row r="31" spans="1:15" ht="12.75">
      <c r="A31" s="60">
        <f aca="true" t="shared" si="16" ref="A31:G31">+A14</f>
      </c>
      <c r="B31" s="61">
        <f t="shared" si="16"/>
      </c>
      <c r="C31" s="61">
        <f t="shared" si="16"/>
      </c>
      <c r="D31" s="61">
        <f t="shared" si="16"/>
      </c>
      <c r="E31" s="61">
        <f t="shared" si="16"/>
      </c>
      <c r="F31" s="61">
        <f t="shared" si="16"/>
      </c>
      <c r="G31" s="61">
        <f t="shared" si="16"/>
      </c>
      <c r="I31" s="60">
        <f t="shared" si="15"/>
      </c>
      <c r="J31" s="61">
        <f t="shared" si="9"/>
      </c>
      <c r="K31" s="61">
        <f t="shared" si="10"/>
      </c>
      <c r="L31" s="61">
        <f t="shared" si="11"/>
      </c>
      <c r="M31" s="61">
        <f t="shared" si="12"/>
      </c>
      <c r="N31" s="61">
        <f t="shared" si="13"/>
      </c>
      <c r="O31" s="61">
        <f t="shared" si="14"/>
      </c>
    </row>
    <row r="32" spans="1:15" ht="13.5" thickBot="1">
      <c r="A32" s="62">
        <f aca="true" t="shared" si="17" ref="A32:G32">+A15</f>
      </c>
      <c r="B32" s="63">
        <f t="shared" si="17"/>
      </c>
      <c r="C32" s="63">
        <f t="shared" si="17"/>
      </c>
      <c r="D32" s="63">
        <f t="shared" si="17"/>
      </c>
      <c r="E32" s="63">
        <f t="shared" si="17"/>
      </c>
      <c r="F32" s="63">
        <f t="shared" si="17"/>
      </c>
      <c r="G32" s="63">
        <f t="shared" si="17"/>
      </c>
      <c r="I32" s="62">
        <f t="shared" si="15"/>
      </c>
      <c r="J32" s="63">
        <f t="shared" si="9"/>
      </c>
      <c r="K32" s="63">
        <f t="shared" si="10"/>
      </c>
      <c r="L32" s="63">
        <f t="shared" si="11"/>
      </c>
      <c r="M32" s="63">
        <f t="shared" si="12"/>
      </c>
      <c r="N32" s="63">
        <f t="shared" si="13"/>
      </c>
      <c r="O32" s="63">
        <f t="shared" si="14"/>
      </c>
    </row>
    <row r="33" spans="7:15" ht="12.75">
      <c r="G33" s="64">
        <f ca="1">NOW()</f>
        <v>42914.42429270833</v>
      </c>
      <c r="O33" s="64">
        <f ca="1">NOW()</f>
        <v>42914.42429270833</v>
      </c>
    </row>
  </sheetData>
  <sheetProtection sheet="1" objects="1" scenarios="1"/>
  <printOptions horizontalCentered="1"/>
  <pageMargins left="0.42" right="0.5" top="0.28" bottom="0.66" header="0.5" footer="0.5"/>
  <pageSetup fitToHeight="1" fitToWidth="1" horizontalDpi="300" verticalDpi="300" orientation="landscape" scale="98" r:id="rId1"/>
</worksheet>
</file>

<file path=xl/worksheets/sheet6.xml><?xml version="1.0" encoding="utf-8"?>
<worksheet xmlns="http://schemas.openxmlformats.org/spreadsheetml/2006/main" xmlns:r="http://schemas.openxmlformats.org/officeDocument/2006/relationships">
  <dimension ref="A1:Q27"/>
  <sheetViews>
    <sheetView showGridLines="0" zoomScalePageLayoutView="0" workbookViewId="0" topLeftCell="A5">
      <selection activeCell="B27" sqref="B27"/>
    </sheetView>
  </sheetViews>
  <sheetFormatPr defaultColWidth="9.140625" defaultRowHeight="12.75"/>
  <cols>
    <col min="1" max="1" width="4.421875" style="0" bestFit="1" customWidth="1"/>
    <col min="2" max="2" width="7.8515625" style="0" bestFit="1" customWidth="1"/>
    <col min="3" max="3" width="3.8515625" style="0" customWidth="1"/>
    <col min="9" max="9" width="4.00390625" style="0" customWidth="1"/>
    <col min="11" max="11" width="1.28515625" style="0" customWidth="1"/>
  </cols>
  <sheetData>
    <row r="1" spans="1:5" ht="12.75">
      <c r="A1" t="s">
        <v>32</v>
      </c>
      <c r="E1" s="5">
        <v>1</v>
      </c>
    </row>
    <row r="2" ht="12.75">
      <c r="A2" s="2" t="s">
        <v>3</v>
      </c>
    </row>
    <row r="3" ht="12.75">
      <c r="A3" s="2" t="s">
        <v>16</v>
      </c>
    </row>
    <row r="4" ht="12.75">
      <c r="A4" s="2">
        <v>1</v>
      </c>
    </row>
    <row r="5" spans="1:17" ht="12.75">
      <c r="A5" s="2">
        <v>2</v>
      </c>
      <c r="N5">
        <v>1</v>
      </c>
      <c r="O5" s="1" t="s">
        <v>33</v>
      </c>
      <c r="P5" s="1" t="s">
        <v>4</v>
      </c>
      <c r="Q5" s="1" t="s">
        <v>34</v>
      </c>
    </row>
    <row r="6" spans="1:17" ht="12.75">
      <c r="A6" s="2">
        <v>3</v>
      </c>
      <c r="C6" s="16"/>
      <c r="D6" s="16"/>
      <c r="F6" s="15"/>
      <c r="H6" s="15"/>
      <c r="I6" s="16"/>
      <c r="N6">
        <v>2</v>
      </c>
      <c r="O6" s="3" t="s">
        <v>5</v>
      </c>
      <c r="P6" s="1" t="s">
        <v>3</v>
      </c>
      <c r="Q6" s="2" t="s">
        <v>35</v>
      </c>
    </row>
    <row r="7" spans="1:17" ht="12.75">
      <c r="A7" s="2" t="s">
        <v>17</v>
      </c>
      <c r="C7" s="16"/>
      <c r="D7" s="16"/>
      <c r="E7" s="13" t="str">
        <f>IF(ISERROR(VLOOKUP(A9,Poslook,8-Inn,FALSE)),"",VLOOKUP(A9,Poslook,8-Inn,FALSE))</f>
        <v>Siera </v>
      </c>
      <c r="F7" s="15"/>
      <c r="G7" s="13" t="str">
        <f>IF(ISERROR(VLOOKUP(A10,Poslook,8-Inn,FALSE)),"",VLOOKUP(A10,Poslook,8-Inn,FALSE))</f>
        <v>Cassie </v>
      </c>
      <c r="H7" s="15"/>
      <c r="I7" s="16"/>
      <c r="N7">
        <v>3</v>
      </c>
      <c r="O7" s="3" t="s">
        <v>6</v>
      </c>
      <c r="P7" s="1" t="s">
        <v>16</v>
      </c>
      <c r="Q7" s="2" t="s">
        <v>35</v>
      </c>
    </row>
    <row r="8" spans="1:17" ht="12.75">
      <c r="A8" s="2" t="s">
        <v>21</v>
      </c>
      <c r="C8" s="16"/>
      <c r="D8" s="15"/>
      <c r="E8" s="14">
        <f>IF(COUNTIF($D$27:$I$27,A9)=0,"",COUNTIF($D$27:$I$27,A9))</f>
      </c>
      <c r="F8" s="15"/>
      <c r="G8" s="14">
        <f>IF(COUNTIF($D$27:$I$27,A10)=0,"",COUNTIF($D$27:$I$27,A10))</f>
      </c>
      <c r="H8" s="15"/>
      <c r="I8" s="16"/>
      <c r="N8">
        <v>4</v>
      </c>
      <c r="O8" s="3" t="s">
        <v>7</v>
      </c>
      <c r="P8" s="1">
        <v>1</v>
      </c>
      <c r="Q8" s="2" t="s">
        <v>35</v>
      </c>
    </row>
    <row r="9" spans="1:17" ht="12.75">
      <c r="A9" s="2" t="s">
        <v>18</v>
      </c>
      <c r="C9" s="16"/>
      <c r="D9" s="14"/>
      <c r="E9" s="15"/>
      <c r="F9" s="15"/>
      <c r="G9" s="15"/>
      <c r="H9" s="15"/>
      <c r="I9" s="16"/>
      <c r="N9">
        <v>5</v>
      </c>
      <c r="O9" s="3" t="s">
        <v>8</v>
      </c>
      <c r="P9" s="1">
        <v>2</v>
      </c>
      <c r="Q9" s="2" t="s">
        <v>35</v>
      </c>
    </row>
    <row r="10" spans="1:17" ht="12.75">
      <c r="A10" s="2" t="s">
        <v>19</v>
      </c>
      <c r="C10" s="16"/>
      <c r="D10" s="13" t="str">
        <f>IF(ISERROR(VLOOKUP(A8,Poslook,8-Inn,FALSE)),"",VLOOKUP(A8,Poslook,8-Inn,FALSE))</f>
        <v>Bella </v>
      </c>
      <c r="E10" s="15"/>
      <c r="F10" s="15"/>
      <c r="G10" s="15"/>
      <c r="H10" s="13" t="str">
        <f>IF(ISERROR(VLOOKUP(A11,Poslook,8-Inn,FALSE)),"",VLOOKUP(A11,Poslook,8-Inn,FALSE))</f>
        <v>Rachel </v>
      </c>
      <c r="I10" s="16"/>
      <c r="N10">
        <v>6</v>
      </c>
      <c r="O10" s="3" t="s">
        <v>9</v>
      </c>
      <c r="P10" s="1">
        <v>3</v>
      </c>
      <c r="Q10" s="2" t="s">
        <v>35</v>
      </c>
    </row>
    <row r="11" spans="1:17" ht="12.75">
      <c r="A11" s="2" t="s">
        <v>20</v>
      </c>
      <c r="C11" s="16"/>
      <c r="D11" s="14">
        <f>IF(COUNTIF($D$27:$I$27,A8)=0,"",COUNTIF($D$27:$I$27,A8))</f>
      </c>
      <c r="E11" s="15"/>
      <c r="F11" s="15"/>
      <c r="G11" s="15"/>
      <c r="H11" s="14">
        <f>IF(COUNTIF($D$27:$I$27,A11)=0,"",COUNTIF($D$27:$I$27,A11))</f>
        <v>2</v>
      </c>
      <c r="I11" s="16"/>
      <c r="N11">
        <v>7</v>
      </c>
      <c r="O11" s="3" t="s">
        <v>10</v>
      </c>
      <c r="P11" s="1" t="s">
        <v>17</v>
      </c>
      <c r="Q11" s="2" t="s">
        <v>35</v>
      </c>
    </row>
    <row r="12" spans="1:17" ht="12.75">
      <c r="A12" s="2" t="s">
        <v>23</v>
      </c>
      <c r="C12" s="16"/>
      <c r="D12" s="15"/>
      <c r="E12" s="13" t="str">
        <f>IF(ISERROR(VLOOKUP(A7,Poslook,8-Inn,FALSE)),"",VLOOKUP(A7,Poslook,8-Inn,FALSE))</f>
        <v>Gianna </v>
      </c>
      <c r="F12" s="15"/>
      <c r="G12" s="13" t="str">
        <f>IF(ISERROR(VLOOKUP(A5,Poslook,8-Inn,FALSE)),"",VLOOKUP(A5,Poslook,8-Inn,FALSE))</f>
        <v>Natalia </v>
      </c>
      <c r="H12" s="15"/>
      <c r="I12" s="16"/>
      <c r="N12">
        <v>8</v>
      </c>
      <c r="O12" s="3" t="s">
        <v>11</v>
      </c>
      <c r="P12" s="1" t="s">
        <v>21</v>
      </c>
      <c r="Q12" s="2" t="s">
        <v>22</v>
      </c>
    </row>
    <row r="13" spans="3:17" ht="12.75">
      <c r="C13" s="16"/>
      <c r="D13" s="15"/>
      <c r="E13" s="14">
        <f>IF(COUNTIF($D$27:$I$27,A7)=0,"",COUNTIF($D$27:$I$27,A7))</f>
      </c>
      <c r="F13" s="15"/>
      <c r="G13" s="14">
        <f>IF(COUNTIF($D$27:$I$27,A5)=0,"",COUNTIF($D$27:$I$27,A5))</f>
      </c>
      <c r="H13" s="15"/>
      <c r="I13" s="16"/>
      <c r="N13">
        <v>9</v>
      </c>
      <c r="O13" s="3" t="s">
        <v>12</v>
      </c>
      <c r="P13" s="1" t="s">
        <v>18</v>
      </c>
      <c r="Q13" s="2" t="s">
        <v>22</v>
      </c>
    </row>
    <row r="14" spans="3:17" ht="12.75">
      <c r="C14" s="16"/>
      <c r="D14" s="15"/>
      <c r="E14" s="15"/>
      <c r="F14" s="15"/>
      <c r="G14" s="15"/>
      <c r="H14" s="15"/>
      <c r="I14" s="16"/>
      <c r="N14">
        <v>10</v>
      </c>
      <c r="O14" s="3" t="s">
        <v>13</v>
      </c>
      <c r="P14" s="1" t="s">
        <v>19</v>
      </c>
      <c r="Q14" s="2" t="s">
        <v>22</v>
      </c>
    </row>
    <row r="15" spans="3:17" ht="12.75">
      <c r="C15" s="16"/>
      <c r="D15" s="17" t="str">
        <f>IF(ISERROR(VLOOKUP(A6,Poslook,8-Inn,FALSE)),"",VLOOKUP(A6,Poslook,8-Inn,FALSE))</f>
        <v>Alyssa </v>
      </c>
      <c r="E15" s="15"/>
      <c r="F15" s="13" t="str">
        <f>IF(ISERROR(VLOOKUP(A2,Poslook,8-Inn,FALSE)),"",VLOOKUP(A2,Poslook,8-Inn,FALSE))</f>
        <v>Jenna </v>
      </c>
      <c r="G15" s="15"/>
      <c r="H15" s="18" t="str">
        <f>IF(ISERROR(VLOOKUP(A4,Poslook,8-Inn,FALSE)),"",VLOOKUP(A4,Poslook,8-Inn,FALSE))</f>
        <v>Julia </v>
      </c>
      <c r="I15" s="16"/>
      <c r="N15">
        <v>11</v>
      </c>
      <c r="O15" s="3" t="s">
        <v>14</v>
      </c>
      <c r="P15" s="1" t="s">
        <v>20</v>
      </c>
      <c r="Q15" s="2" t="s">
        <v>22</v>
      </c>
    </row>
    <row r="16" spans="3:17" ht="12.75">
      <c r="C16" s="16"/>
      <c r="D16" s="14">
        <f>IF(COUNTIF($D$27:$I$27,A6)=0,"",COUNTIF($D$27:$I$27,A6))</f>
      </c>
      <c r="E16" s="15"/>
      <c r="F16" s="14">
        <f>IF(COUNTIF($D$27:$I$27,A2)=0,"",COUNTIF($D$27:$I$27,A2))</f>
        <v>2</v>
      </c>
      <c r="G16" s="15"/>
      <c r="H16" s="14">
        <f>IF(COUNTIF($D$27:$I$27,A4)=0,"",COUNTIF($D$27:$I$27,A4))</f>
        <v>1</v>
      </c>
      <c r="I16" s="16"/>
      <c r="N16">
        <v>12</v>
      </c>
      <c r="O16" s="3" t="s">
        <v>15</v>
      </c>
      <c r="P16" s="4" t="s">
        <v>23</v>
      </c>
      <c r="Q16" s="2"/>
    </row>
    <row r="17" spans="3:9" ht="12.75">
      <c r="C17" s="16"/>
      <c r="D17" s="15"/>
      <c r="E17" s="15"/>
      <c r="F17" s="15"/>
      <c r="G17" s="15"/>
      <c r="H17" s="15"/>
      <c r="I17" s="16"/>
    </row>
    <row r="18" spans="3:9" ht="12.75">
      <c r="C18" s="16"/>
      <c r="D18" s="15"/>
      <c r="E18" s="15"/>
      <c r="F18" s="15"/>
      <c r="G18" s="15"/>
      <c r="H18" s="15"/>
      <c r="I18" s="16"/>
    </row>
    <row r="19" spans="3:9" ht="12.75">
      <c r="C19" s="16"/>
      <c r="D19" s="16"/>
      <c r="E19" s="15"/>
      <c r="G19" s="15"/>
      <c r="H19" s="15"/>
      <c r="I19" s="16"/>
    </row>
    <row r="20" spans="3:9" ht="12.75">
      <c r="C20" s="16"/>
      <c r="D20" s="16"/>
      <c r="E20" s="15"/>
      <c r="G20" s="15"/>
      <c r="H20" s="15"/>
      <c r="I20" s="16"/>
    </row>
    <row r="21" spans="3:9" ht="12.75">
      <c r="C21" s="16"/>
      <c r="D21" s="16"/>
      <c r="E21" s="15"/>
      <c r="F21" s="14">
        <f>IF(COUNTIF($D$27:$I$27,A3)=0,"",COUNTIF($D$27:$I$27,A3))</f>
      </c>
      <c r="G21" s="15"/>
      <c r="H21" s="15"/>
      <c r="I21" s="16"/>
    </row>
    <row r="22" spans="3:9" ht="12.75">
      <c r="C22" s="11"/>
      <c r="D22" s="12"/>
      <c r="E22" s="12"/>
      <c r="F22" s="13" t="str">
        <f>IF(ISERROR(VLOOKUP(A3,Poslook,8-Inn,FALSE)),"",VLOOKUP(A3,Poslook,8-Inn,FALSE))</f>
        <v>Erin </v>
      </c>
      <c r="G22" s="12"/>
      <c r="H22" s="12"/>
      <c r="I22" s="11"/>
    </row>
    <row r="23" spans="3:9" ht="12.75">
      <c r="C23" s="11"/>
      <c r="D23" s="11"/>
      <c r="E23" s="11"/>
      <c r="F23" s="15"/>
      <c r="G23" s="11"/>
      <c r="H23" s="11"/>
      <c r="I23" s="11"/>
    </row>
    <row r="24" spans="3:9" ht="12.75">
      <c r="C24" s="11"/>
      <c r="D24" s="11"/>
      <c r="E24" s="11"/>
      <c r="F24" s="11"/>
      <c r="G24" s="11"/>
      <c r="H24" s="11"/>
      <c r="I24" s="11"/>
    </row>
    <row r="25" spans="3:9" ht="12.75">
      <c r="C25" s="11"/>
      <c r="D25" s="11"/>
      <c r="E25" s="11"/>
      <c r="F25" s="11"/>
      <c r="G25" s="11"/>
      <c r="H25" s="11"/>
      <c r="I25" s="11"/>
    </row>
    <row r="27" spans="2:9" ht="12.75">
      <c r="B27" s="10" t="str">
        <f>VLOOKUP(C27,'Instructions-Team Set Up'!A:U,10,FALSE)</f>
        <v>Marin </v>
      </c>
      <c r="C27" s="10">
        <v>1</v>
      </c>
      <c r="D27" s="2" t="str">
        <f>VLOOKUP($B$27,'Position Selector'!$F$3:$L$16,2,FALSE)</f>
        <v>-</v>
      </c>
      <c r="E27" s="2">
        <f>VLOOKUP($B$27,'Position Selector'!$F$3:$L$16,3,FALSE)</f>
        <v>1</v>
      </c>
      <c r="F27" s="2" t="str">
        <f>VLOOKUP($B$27,'Position Selector'!$F$3:$L$16,4,FALSE)</f>
        <v>RF</v>
      </c>
      <c r="G27" s="2" t="str">
        <f>VLOOKUP($B$27,'Position Selector'!$F$3:$L$16,5,FALSE)</f>
        <v>RF</v>
      </c>
      <c r="H27" s="2" t="str">
        <f>VLOOKUP($B$27,'Position Selector'!$F$3:$L$16,6,FALSE)</f>
        <v>P</v>
      </c>
      <c r="I27" s="2" t="str">
        <f>VLOOKUP($B$27,'Position Selector'!$F$3:$L$16,7,FALSE)</f>
        <v>P</v>
      </c>
    </row>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Lawrence J. Miller</dc:creator>
  <cp:keywords/>
  <dc:description/>
  <cp:lastModifiedBy>Wlodarczyk, Peter</cp:lastModifiedBy>
  <cp:lastPrinted>2017-05-10T19:16:32Z</cp:lastPrinted>
  <dcterms:created xsi:type="dcterms:W3CDTF">2010-09-11T12:52:15Z</dcterms:created>
  <dcterms:modified xsi:type="dcterms:W3CDTF">2017-06-28T14:12:43Z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